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Recycling\OLD C\My 22 Annual Report\"/>
    </mc:Choice>
  </mc:AlternateContent>
  <xr:revisionPtr revIDLastSave="0" documentId="13_ncr:1_{1750921F-8A24-4128-BBF1-7B3615099FCC}" xr6:coauthVersionLast="36" xr6:coauthVersionMax="36" xr10:uidLastSave="{00000000-0000-0000-0000-000000000000}"/>
  <bookViews>
    <workbookView xWindow="0" yWindow="0" windowWidth="28800" windowHeight="11685" tabRatio="1000" xr2:uid="{00000000-000D-0000-FFFF-FFFF00000000}"/>
  </bookViews>
  <sheets>
    <sheet name="Annville" sheetId="1" r:id="rId1"/>
    <sheet name="Bethel" sheetId="26" r:id="rId2"/>
    <sheet name="Cleona" sheetId="27" r:id="rId3"/>
    <sheet name="Cold Spring" sheetId="28" r:id="rId4"/>
    <sheet name="Cornwall " sheetId="29" r:id="rId5"/>
    <sheet name="East Hanover" sheetId="30" r:id="rId6"/>
    <sheet name="Heidelberg" sheetId="31" r:id="rId7"/>
    <sheet name="Jackson" sheetId="32" r:id="rId8"/>
    <sheet name="Jonestown" sheetId="33" r:id="rId9"/>
    <sheet name="Lebanon City" sheetId="34" r:id="rId10"/>
    <sheet name="Millcreek" sheetId="35" r:id="rId11"/>
    <sheet name="Mt. Gretna" sheetId="36" r:id="rId12"/>
    <sheet name="Myerstown" sheetId="37" r:id="rId13"/>
    <sheet name="North Annville" sheetId="38" r:id="rId14"/>
    <sheet name="North Cornwall" sheetId="39" r:id="rId15"/>
    <sheet name="North Lebanon" sheetId="40" r:id="rId16"/>
    <sheet name="North Londonderry" sheetId="41" r:id="rId17"/>
    <sheet name="Palmyra" sheetId="42" r:id="rId18"/>
    <sheet name="Richland" sheetId="43" r:id="rId19"/>
    <sheet name="South Annville" sheetId="44" r:id="rId20"/>
    <sheet name="South Lebanon" sheetId="45" r:id="rId21"/>
    <sheet name="South Londonderry" sheetId="46" r:id="rId22"/>
    <sheet name="Swatara" sheetId="47" r:id="rId23"/>
    <sheet name="Union" sheetId="48" r:id="rId24"/>
    <sheet name="West Cornwall" sheetId="49" r:id="rId25"/>
    <sheet name="West Lebanon" sheetId="50" r:id="rId26"/>
    <sheet name="Lebanon County" sheetId="59" r:id="rId27"/>
    <sheet name="GLRA Center" sheetId="51" r:id="rId28"/>
    <sheet name="Boats" sheetId="52" r:id="rId29"/>
    <sheet name="Commercials" sheetId="53" r:id="rId30"/>
    <sheet name="LCCD-Tires" sheetId="54" r:id="rId31"/>
    <sheet name="GRAND TOTALS" sheetId="57" r:id="rId32"/>
  </sheets>
  <calcPr calcId="191029"/>
</workbook>
</file>

<file path=xl/calcChain.xml><?xml version="1.0" encoding="utf-8"?>
<calcChain xmlns="http://schemas.openxmlformats.org/spreadsheetml/2006/main">
  <c r="E6" i="50" l="1"/>
  <c r="E8" i="50"/>
  <c r="E46" i="52" l="1"/>
  <c r="D63" i="51"/>
  <c r="D62" i="51"/>
  <c r="D57" i="51"/>
  <c r="D55" i="51"/>
  <c r="D36" i="51"/>
  <c r="D29" i="51"/>
  <c r="D31" i="51"/>
  <c r="D8" i="51"/>
  <c r="D46" i="51"/>
  <c r="D16" i="51"/>
  <c r="D35" i="51"/>
  <c r="F46" i="54" l="1"/>
  <c r="E62" i="34" l="1"/>
  <c r="D63" i="34"/>
  <c r="C63" i="34"/>
  <c r="C7" i="48" l="1"/>
  <c r="C6" i="48"/>
  <c r="C63" i="33" l="1"/>
  <c r="C63" i="46" l="1"/>
  <c r="E28" i="44"/>
  <c r="E8" i="44"/>
  <c r="C6" i="44"/>
  <c r="E6" i="44"/>
  <c r="E7" i="44"/>
  <c r="C7" i="44"/>
  <c r="C63" i="44"/>
  <c r="D63" i="44"/>
  <c r="C63" i="45" l="1"/>
  <c r="C63" i="42" l="1"/>
  <c r="E8" i="49" l="1"/>
  <c r="D63" i="49"/>
  <c r="C7" i="49"/>
  <c r="E7" i="49"/>
  <c r="E6" i="49"/>
  <c r="C6" i="49"/>
  <c r="C6" i="43"/>
  <c r="C63" i="43"/>
  <c r="E8" i="43"/>
  <c r="E6" i="43"/>
  <c r="E6" i="47"/>
  <c r="C6" i="47"/>
  <c r="E7" i="47"/>
  <c r="C7" i="47"/>
  <c r="E8" i="38"/>
  <c r="E6" i="38"/>
  <c r="E7" i="38"/>
  <c r="C6" i="38"/>
  <c r="C7" i="38"/>
  <c r="E6" i="36"/>
  <c r="C6" i="36"/>
  <c r="C63" i="36"/>
  <c r="E19" i="35"/>
  <c r="E11" i="35"/>
  <c r="E8" i="35"/>
  <c r="E6" i="35"/>
  <c r="C6" i="35"/>
  <c r="C7" i="35"/>
  <c r="C63" i="41" l="1"/>
  <c r="D63" i="40"/>
  <c r="C63" i="40"/>
  <c r="C63" i="39"/>
  <c r="C63" i="37"/>
  <c r="E28" i="37"/>
  <c r="C63" i="32" l="1"/>
  <c r="C63" i="29" l="1"/>
  <c r="D8" i="31" l="1"/>
  <c r="D63" i="31"/>
  <c r="E6" i="30"/>
  <c r="C7" i="30"/>
  <c r="E7" i="30"/>
  <c r="E13" i="30"/>
  <c r="E8" i="30"/>
  <c r="C6" i="30"/>
  <c r="D63" i="29"/>
  <c r="E62" i="29" l="1"/>
  <c r="E8" i="29"/>
  <c r="C6" i="29"/>
  <c r="C6" i="27" l="1"/>
  <c r="C63" i="27"/>
  <c r="D63" i="27"/>
  <c r="C7" i="26"/>
  <c r="E13" i="26"/>
  <c r="E33" i="26"/>
  <c r="E18" i="26"/>
  <c r="C6" i="26"/>
  <c r="E7" i="26"/>
  <c r="E6" i="26"/>
  <c r="E8" i="26"/>
  <c r="C63" i="1"/>
  <c r="D63" i="1"/>
  <c r="C63" i="50" l="1"/>
  <c r="C63" i="49"/>
  <c r="C63" i="48"/>
  <c r="C63" i="47"/>
  <c r="E62" i="42"/>
  <c r="E62" i="38"/>
  <c r="C63" i="38"/>
  <c r="C64" i="35"/>
  <c r="C63" i="35"/>
  <c r="E62" i="26"/>
  <c r="C63" i="30"/>
  <c r="C63" i="26"/>
  <c r="E64" i="49" l="1"/>
  <c r="F65" i="51"/>
  <c r="F64" i="54"/>
  <c r="E64" i="54"/>
  <c r="D64" i="54"/>
  <c r="C64" i="54"/>
  <c r="F64" i="53"/>
  <c r="E64" i="53"/>
  <c r="D64" i="53"/>
  <c r="C64" i="53"/>
  <c r="F64" i="52"/>
  <c r="E64" i="52"/>
  <c r="D64" i="52"/>
  <c r="C64" i="52"/>
  <c r="F64" i="59"/>
  <c r="E64" i="59"/>
  <c r="D64" i="59"/>
  <c r="C64" i="59"/>
  <c r="F64" i="50"/>
  <c r="E64" i="50"/>
  <c r="D64" i="50"/>
  <c r="C64" i="50"/>
  <c r="F64" i="49"/>
  <c r="D64" i="49"/>
  <c r="C64" i="49"/>
  <c r="F64" i="48"/>
  <c r="E64" i="48"/>
  <c r="D64" i="48"/>
  <c r="C64" i="48"/>
  <c r="F64" i="47"/>
  <c r="E64" i="47"/>
  <c r="D64" i="47"/>
  <c r="C64" i="47"/>
  <c r="F64" i="46"/>
  <c r="E64" i="46"/>
  <c r="D64" i="46"/>
  <c r="C64" i="46"/>
  <c r="F64" i="45"/>
  <c r="E64" i="45"/>
  <c r="D64" i="45"/>
  <c r="C64" i="45"/>
  <c r="F64" i="44"/>
  <c r="E64" i="44"/>
  <c r="D64" i="44"/>
  <c r="C64" i="44"/>
  <c r="F64" i="43"/>
  <c r="E64" i="43"/>
  <c r="D64" i="43"/>
  <c r="C64" i="43"/>
  <c r="F64" i="42"/>
  <c r="E64" i="42"/>
  <c r="D64" i="42"/>
  <c r="C64" i="42"/>
  <c r="F64" i="41"/>
  <c r="E64" i="41"/>
  <c r="D64" i="41"/>
  <c r="C64" i="41"/>
  <c r="G64" i="59" l="1"/>
  <c r="G64" i="44"/>
  <c r="G64" i="45"/>
  <c r="G64" i="47"/>
  <c r="G64" i="41"/>
  <c r="G64" i="48"/>
  <c r="G64" i="49"/>
  <c r="G64" i="50"/>
  <c r="G64" i="46"/>
  <c r="G64" i="43"/>
  <c r="G64" i="42"/>
  <c r="F64" i="40" l="1"/>
  <c r="E64" i="40"/>
  <c r="D64" i="40"/>
  <c r="C64" i="40"/>
  <c r="F64" i="39"/>
  <c r="E64" i="39"/>
  <c r="D64" i="39"/>
  <c r="C64" i="39"/>
  <c r="F64" i="38"/>
  <c r="E64" i="38"/>
  <c r="D64" i="38"/>
  <c r="C64" i="38"/>
  <c r="F64" i="37"/>
  <c r="E64" i="37"/>
  <c r="D64" i="37"/>
  <c r="C64" i="37"/>
  <c r="F64" i="36"/>
  <c r="E64" i="36"/>
  <c r="D64" i="36"/>
  <c r="C64" i="36"/>
  <c r="F64" i="35"/>
  <c r="E64" i="35"/>
  <c r="D64" i="35"/>
  <c r="G64" i="38" l="1"/>
  <c r="G64" i="36"/>
  <c r="G64" i="40"/>
  <c r="G64" i="39"/>
  <c r="G64" i="37"/>
  <c r="G64" i="35"/>
  <c r="F64" i="34"/>
  <c r="E64" i="34"/>
  <c r="D64" i="34"/>
  <c r="C64" i="34"/>
  <c r="F64" i="33"/>
  <c r="E64" i="33"/>
  <c r="D64" i="33"/>
  <c r="C64" i="33"/>
  <c r="F64" i="32"/>
  <c r="E64" i="32"/>
  <c r="D64" i="32"/>
  <c r="C64" i="32"/>
  <c r="F64" i="31"/>
  <c r="E64" i="31"/>
  <c r="D64" i="31"/>
  <c r="C64" i="31"/>
  <c r="F64" i="30"/>
  <c r="E64" i="30"/>
  <c r="D64" i="30"/>
  <c r="C64" i="30"/>
  <c r="F63" i="57"/>
  <c r="F62" i="57"/>
  <c r="F61" i="57"/>
  <c r="F60" i="57"/>
  <c r="F59" i="57"/>
  <c r="F58" i="57"/>
  <c r="F57" i="57"/>
  <c r="F56" i="57"/>
  <c r="F55" i="57"/>
  <c r="F54" i="57"/>
  <c r="F53" i="57"/>
  <c r="F52" i="57"/>
  <c r="F51" i="57"/>
  <c r="F50" i="57"/>
  <c r="F49" i="57"/>
  <c r="F48" i="57"/>
  <c r="F47" i="57"/>
  <c r="F46" i="57"/>
  <c r="F45" i="57"/>
  <c r="F44" i="57"/>
  <c r="F43" i="57"/>
  <c r="F42" i="57"/>
  <c r="F41" i="57"/>
  <c r="F40" i="57"/>
  <c r="F39" i="57"/>
  <c r="F38" i="57"/>
  <c r="F37" i="57"/>
  <c r="F36" i="57"/>
  <c r="F35" i="57"/>
  <c r="F34" i="57"/>
  <c r="F33" i="57"/>
  <c r="F32" i="57"/>
  <c r="F31" i="57"/>
  <c r="F30" i="57"/>
  <c r="F29" i="57"/>
  <c r="F28" i="57"/>
  <c r="F27" i="57"/>
  <c r="F26" i="57"/>
  <c r="F25" i="57"/>
  <c r="F24" i="57"/>
  <c r="F23" i="57"/>
  <c r="F22" i="57"/>
  <c r="F21" i="57"/>
  <c r="F20" i="57"/>
  <c r="F19" i="57"/>
  <c r="F18" i="57"/>
  <c r="F17" i="57"/>
  <c r="F16" i="57"/>
  <c r="F15" i="57"/>
  <c r="F14" i="57"/>
  <c r="F13" i="57"/>
  <c r="F12" i="57"/>
  <c r="F11" i="57"/>
  <c r="F10" i="57"/>
  <c r="F9" i="57"/>
  <c r="F8" i="57"/>
  <c r="F7" i="57"/>
  <c r="F6" i="57"/>
  <c r="F64" i="29"/>
  <c r="E64" i="29"/>
  <c r="D64" i="29"/>
  <c r="C64" i="29"/>
  <c r="F64" i="28"/>
  <c r="E64" i="28"/>
  <c r="D64" i="28"/>
  <c r="C64" i="28"/>
  <c r="G64" i="28" s="1"/>
  <c r="F64" i="27"/>
  <c r="E64" i="27"/>
  <c r="D64" i="27"/>
  <c r="C64" i="27"/>
  <c r="F64" i="26"/>
  <c r="E64" i="26"/>
  <c r="D64" i="26"/>
  <c r="C64" i="26"/>
  <c r="D64" i="1"/>
  <c r="G64" i="32" l="1"/>
  <c r="G64" i="34"/>
  <c r="G64" i="33"/>
  <c r="G64" i="31"/>
  <c r="G64" i="30"/>
  <c r="G64" i="29"/>
  <c r="G64" i="27"/>
  <c r="G64" i="26"/>
  <c r="F64" i="57"/>
  <c r="F64" i="1"/>
  <c r="E64" i="1"/>
  <c r="C64" i="1"/>
  <c r="E63" i="57"/>
  <c r="D63" i="57"/>
  <c r="C63" i="57"/>
  <c r="G64" i="1" l="1"/>
  <c r="E65" i="51"/>
  <c r="D65" i="51"/>
  <c r="C65" i="51"/>
  <c r="C61" i="57"/>
  <c r="E24" i="57"/>
  <c r="D55" i="57"/>
  <c r="D62" i="57"/>
  <c r="C38" i="57"/>
  <c r="D60" i="57"/>
  <c r="D19" i="57"/>
  <c r="D38" i="57"/>
  <c r="E25" i="57"/>
  <c r="C15" i="57"/>
  <c r="C27" i="57"/>
  <c r="E38" i="57"/>
  <c r="C26" i="57"/>
  <c r="D31" i="57"/>
  <c r="C23" i="57"/>
  <c r="C34" i="57"/>
  <c r="D41" i="57"/>
  <c r="D51" i="57"/>
  <c r="E57" i="57"/>
  <c r="D21" i="57"/>
  <c r="C42" i="57"/>
  <c r="C51" i="57"/>
  <c r="C39" i="57"/>
  <c r="E18" i="57"/>
  <c r="C54" i="57"/>
  <c r="E17" i="57"/>
  <c r="D13" i="57"/>
  <c r="C17" i="57"/>
  <c r="D29" i="57"/>
  <c r="C21" i="57"/>
  <c r="D17" i="57"/>
  <c r="D27" i="57"/>
  <c r="C18" i="57"/>
  <c r="C44" i="57"/>
  <c r="C41" i="57"/>
  <c r="C35" i="57"/>
  <c r="D46" i="57"/>
  <c r="D43" i="57"/>
  <c r="C20" i="57"/>
  <c r="C33" i="57"/>
  <c r="D56" i="57"/>
  <c r="D9" i="57"/>
  <c r="E44" i="57"/>
  <c r="E7" i="57"/>
  <c r="C55" i="57"/>
  <c r="C56" i="57"/>
  <c r="D59" i="57"/>
  <c r="D54" i="57"/>
  <c r="D8" i="57"/>
  <c r="D47" i="57"/>
  <c r="E13" i="57"/>
  <c r="E16" i="57"/>
  <c r="C47" i="57"/>
  <c r="E36" i="57"/>
  <c r="C16" i="57"/>
  <c r="C37" i="57"/>
  <c r="C57" i="57"/>
  <c r="E49" i="57"/>
  <c r="C58" i="57"/>
  <c r="E40" i="57"/>
  <c r="D25" i="57"/>
  <c r="E15" i="57"/>
  <c r="E31" i="57"/>
  <c r="E30" i="57"/>
  <c r="E19" i="57"/>
  <c r="E51" i="57"/>
  <c r="E21" i="57"/>
  <c r="E9" i="57"/>
  <c r="D14" i="57"/>
  <c r="D28" i="57"/>
  <c r="D15" i="57"/>
  <c r="E43" i="57"/>
  <c r="C14" i="57"/>
  <c r="D48" i="57"/>
  <c r="E52" i="57"/>
  <c r="E12" i="57"/>
  <c r="D7" i="57"/>
  <c r="D40" i="57"/>
  <c r="D30" i="57"/>
  <c r="E8" i="57"/>
  <c r="E11" i="57"/>
  <c r="E27" i="57"/>
  <c r="D37" i="57"/>
  <c r="D18" i="57"/>
  <c r="E14" i="57"/>
  <c r="E26" i="57"/>
  <c r="D32" i="57"/>
  <c r="D12" i="57"/>
  <c r="D22" i="57"/>
  <c r="C36" i="57"/>
  <c r="C11" i="57"/>
  <c r="D16" i="57"/>
  <c r="E62" i="57"/>
  <c r="E50" i="57"/>
  <c r="D57" i="57"/>
  <c r="C19" i="57"/>
  <c r="C50" i="57"/>
  <c r="C45" i="57"/>
  <c r="C43" i="57"/>
  <c r="D45" i="57"/>
  <c r="E56" i="57"/>
  <c r="E35" i="57"/>
  <c r="C32" i="57"/>
  <c r="C25" i="57"/>
  <c r="E60" i="57"/>
  <c r="D26" i="57"/>
  <c r="E22" i="57"/>
  <c r="C28" i="57"/>
  <c r="C60" i="57"/>
  <c r="C52" i="57"/>
  <c r="D53" i="57"/>
  <c r="C29" i="57"/>
  <c r="C46" i="57"/>
  <c r="E47" i="57"/>
  <c r="C30" i="57"/>
  <c r="E20" i="57"/>
  <c r="E29" i="57"/>
  <c r="C9" i="57"/>
  <c r="C10" i="57"/>
  <c r="D39" i="57"/>
  <c r="D10" i="57"/>
  <c r="D50" i="57"/>
  <c r="E33" i="57"/>
  <c r="E42" i="57"/>
  <c r="C31" i="57"/>
  <c r="E41" i="57"/>
  <c r="E61" i="57"/>
  <c r="E6" i="57"/>
  <c r="E32" i="57"/>
  <c r="E23" i="57"/>
  <c r="E34" i="57"/>
  <c r="E53" i="57"/>
  <c r="C24" i="57"/>
  <c r="D24" i="57"/>
  <c r="D49" i="57"/>
  <c r="D23" i="57"/>
  <c r="D36" i="57"/>
  <c r="D42" i="57"/>
  <c r="D58" i="57"/>
  <c r="D52" i="57"/>
  <c r="D34" i="57"/>
  <c r="C53" i="57"/>
  <c r="C12" i="57"/>
  <c r="E48" i="57"/>
  <c r="E45" i="57"/>
  <c r="D20" i="57"/>
  <c r="C22" i="57"/>
  <c r="E46" i="57"/>
  <c r="C40" i="57"/>
  <c r="E58" i="57"/>
  <c r="C7" i="57"/>
  <c r="E39" i="57"/>
  <c r="D33" i="57"/>
  <c r="D61" i="57"/>
  <c r="C6" i="57"/>
  <c r="D11" i="57"/>
  <c r="E37" i="57"/>
  <c r="C13" i="57"/>
  <c r="E54" i="57"/>
  <c r="C59" i="57"/>
  <c r="C8" i="57"/>
  <c r="E28" i="57"/>
  <c r="E10" i="57"/>
  <c r="D35" i="57"/>
  <c r="E55" i="57"/>
  <c r="D44" i="57"/>
  <c r="C48" i="57"/>
  <c r="E59" i="57"/>
  <c r="C62" i="57"/>
  <c r="C49" i="57"/>
  <c r="D6" i="57"/>
  <c r="E64" i="57" l="1"/>
  <c r="D64" i="57"/>
  <c r="C64" i="57"/>
  <c r="A64" i="57" l="1"/>
</calcChain>
</file>

<file path=xl/sharedStrings.xml><?xml version="1.0" encoding="utf-8"?>
<sst xmlns="http://schemas.openxmlformats.org/spreadsheetml/2006/main" count="4773" uniqueCount="261">
  <si>
    <t>Recyclable</t>
  </si>
  <si>
    <t>Code</t>
  </si>
  <si>
    <t>AA1</t>
  </si>
  <si>
    <t>AA2</t>
  </si>
  <si>
    <t>PAPER: CARDBOARD</t>
  </si>
  <si>
    <t>C01</t>
  </si>
  <si>
    <t>DR1</t>
  </si>
  <si>
    <t>DRUM FIBER</t>
  </si>
  <si>
    <t>DR3</t>
  </si>
  <si>
    <t>F01</t>
  </si>
  <si>
    <t>F02</t>
  </si>
  <si>
    <t>F03</t>
  </si>
  <si>
    <t>GLASS: CLEAR</t>
  </si>
  <si>
    <t>GL1</t>
  </si>
  <si>
    <t>GLASS: MIXED</t>
  </si>
  <si>
    <t>GL2</t>
  </si>
  <si>
    <t>GLASS: GREEN</t>
  </si>
  <si>
    <t>GL3</t>
  </si>
  <si>
    <t>GLASS: BROWN</t>
  </si>
  <si>
    <t>GL4</t>
  </si>
  <si>
    <t>GLASS: OTHER</t>
  </si>
  <si>
    <t>GL6</t>
  </si>
  <si>
    <t>HOUSEHOLD HAZARDOUS WASTE</t>
  </si>
  <si>
    <t>HHW</t>
  </si>
  <si>
    <t>M01</t>
  </si>
  <si>
    <t>M02</t>
  </si>
  <si>
    <t>M03</t>
  </si>
  <si>
    <t>M04</t>
  </si>
  <si>
    <t>MIS</t>
  </si>
  <si>
    <t>MM1</t>
  </si>
  <si>
    <t>MT1</t>
  </si>
  <si>
    <t>MX2</t>
  </si>
  <si>
    <t>N01</t>
  </si>
  <si>
    <t>N02</t>
  </si>
  <si>
    <t>N03</t>
  </si>
  <si>
    <t>N04</t>
  </si>
  <si>
    <t>N05</t>
  </si>
  <si>
    <t>N10</t>
  </si>
  <si>
    <t>PA1</t>
  </si>
  <si>
    <t>PAPER: NEWSPRINT</t>
  </si>
  <si>
    <t>PA2</t>
  </si>
  <si>
    <t>PA3</t>
  </si>
  <si>
    <t>PA4</t>
  </si>
  <si>
    <t>PAPER: PHONE BOOKS</t>
  </si>
  <si>
    <t>PA6</t>
  </si>
  <si>
    <t>PL1</t>
  </si>
  <si>
    <t>PL2</t>
  </si>
  <si>
    <t>PL3</t>
  </si>
  <si>
    <t>PL4</t>
  </si>
  <si>
    <t>PL5</t>
  </si>
  <si>
    <t>PL6</t>
  </si>
  <si>
    <t>PL7</t>
  </si>
  <si>
    <t>PL8</t>
  </si>
  <si>
    <t>W01</t>
  </si>
  <si>
    <t>WOOD WASTE</t>
  </si>
  <si>
    <t>WW1</t>
  </si>
  <si>
    <t>XXX</t>
  </si>
  <si>
    <t xml:space="preserve">*NON-INDUSTRIAL COMMERCIAL ONLY </t>
  </si>
  <si>
    <t>*Recyclable (Convert all volumes to tons, if necessary)</t>
  </si>
  <si>
    <t xml:space="preserve"> -----------</t>
  </si>
  <si>
    <t xml:space="preserve"> ----------</t>
  </si>
  <si>
    <t xml:space="preserve"> ------------</t>
  </si>
  <si>
    <t xml:space="preserve">Lebanon County  </t>
  </si>
  <si>
    <t>SS1</t>
  </si>
  <si>
    <t xml:space="preserve">          PHONE  ________________________________</t>
  </si>
  <si>
    <t>ADDRESS  __________________________________________________</t>
  </si>
  <si>
    <t xml:space="preserve">          FAX         _______________________________</t>
  </si>
  <si>
    <t xml:space="preserve">                    __________________________________________________</t>
  </si>
  <si>
    <t xml:space="preserve">          DATE      _______________________________</t>
  </si>
  <si>
    <t>____________________________________________________________</t>
  </si>
  <si>
    <t>SIGNATURE OF AUTHORIZED EMPLOYEE  __________________________________________________________________</t>
  </si>
  <si>
    <t>MUNICIPALITY NAME  ___________________________________________</t>
  </si>
  <si>
    <t xml:space="preserve">          TITLE    (PLEASE PRINT BELOW):</t>
  </si>
  <si>
    <t>NAME OF AUTHORIZED EMPLOYEE    (PLEASE PRINT BELOW):</t>
  </si>
  <si>
    <t xml:space="preserve">          _____________________________________________________________________________</t>
  </si>
  <si>
    <t>West Lebanon Township</t>
  </si>
  <si>
    <t>Annville Township</t>
  </si>
  <si>
    <t>Cleona Borough</t>
  </si>
  <si>
    <t>Cold Spring Township</t>
  </si>
  <si>
    <t>Cornwall Borough</t>
  </si>
  <si>
    <t>East Hanover Township</t>
  </si>
  <si>
    <t>Heidelberg Township</t>
  </si>
  <si>
    <t>Jackson Township</t>
  </si>
  <si>
    <t>Jonestown Borough</t>
  </si>
  <si>
    <t>Lebanon City</t>
  </si>
  <si>
    <t>001</t>
  </si>
  <si>
    <t>Millcreek Township</t>
  </si>
  <si>
    <t>Mount Gretna Borough</t>
  </si>
  <si>
    <t>Myerstown Borough</t>
  </si>
  <si>
    <t>North Annville Township</t>
  </si>
  <si>
    <t>North Cornwall Township</t>
  </si>
  <si>
    <t>North Lebanon Township</t>
  </si>
  <si>
    <t>North Londonderry Township</t>
  </si>
  <si>
    <t>Palmyra Borough</t>
  </si>
  <si>
    <t>Richland Borough</t>
  </si>
  <si>
    <t>South Annville Township</t>
  </si>
  <si>
    <t>South Lebanon Township</t>
  </si>
  <si>
    <t>South Londonderry Township</t>
  </si>
  <si>
    <t>Swatara Township</t>
  </si>
  <si>
    <t>Union Township</t>
  </si>
  <si>
    <t>West Cornwall Township</t>
  </si>
  <si>
    <t>B O A T S</t>
  </si>
  <si>
    <t>GRAND TOTALS</t>
  </si>
  <si>
    <t>ADDRESS  ______3111 SR 72___________________________________________</t>
  </si>
  <si>
    <t xml:space="preserve">                    ______Jonestown, PA 17038____________________________________________</t>
  </si>
  <si>
    <t>MUNICIPALITY NAME  _South Londonderry Township__________________________________________</t>
  </si>
  <si>
    <t>ADDRESS  __20 W. Market Street P.O. Box 3________________________________________________</t>
  </si>
  <si>
    <t xml:space="preserve">                    _Campbelltown, PA 17010 - 0003_________________________________________________</t>
  </si>
  <si>
    <t>Thomas Ernharth</t>
  </si>
  <si>
    <t>717 - 867-4476</t>
  </si>
  <si>
    <r>
      <t>ADDRESS  ___________</t>
    </r>
    <r>
      <rPr>
        <u/>
        <sz val="9"/>
        <color indexed="8"/>
        <rFont val="Arial"/>
        <family val="2"/>
      </rPr>
      <t>P. O. Box 178</t>
    </r>
    <r>
      <rPr>
        <sz val="9"/>
        <color indexed="8"/>
        <rFont val="Arial"/>
        <family val="2"/>
      </rPr>
      <t>_______________________________________</t>
    </r>
  </si>
  <si>
    <t>717 - 867-0916</t>
  </si>
  <si>
    <t xml:space="preserve">                    ____________Annville, PA  17003______________________________________</t>
  </si>
  <si>
    <t>MUNICIPALITY NAME  _______North Cornwall Township____________________________________</t>
  </si>
  <si>
    <t>ADDRESS  ________________320 South 18th Street__________________________________</t>
  </si>
  <si>
    <t xml:space="preserve">                    ________________Lebanon, PA 17042__________________________________</t>
  </si>
  <si>
    <t>__________Jean Long__________________________________________________</t>
  </si>
  <si>
    <t xml:space="preserve">          FAX         717-274-0466</t>
  </si>
  <si>
    <t xml:space="preserve">          PHONE  717-273-9200</t>
  </si>
  <si>
    <t>MUNICIPALITY NAME    South Lebanon Township</t>
  </si>
  <si>
    <t xml:space="preserve">          PHONE      717-274-0481 </t>
  </si>
  <si>
    <t xml:space="preserve">ADDRESS    1800 S. 5th Avenue                     </t>
  </si>
  <si>
    <t xml:space="preserve">          FAX             717-274-1272 </t>
  </si>
  <si>
    <t xml:space="preserve">                        Lebanon PA  17042</t>
  </si>
  <si>
    <t xml:space="preserve">       </t>
  </si>
  <si>
    <t>ADDRESS  ___322 North 22nd Street_______________________________________________</t>
  </si>
  <si>
    <t xml:space="preserve">                             Lebanon , PA. 17046</t>
  </si>
  <si>
    <t>MUNICIPALITY NAME  __West Lebanon Township_________________________________________</t>
  </si>
  <si>
    <r>
      <t>MUNICIPALITY NAME  ________</t>
    </r>
    <r>
      <rPr>
        <b/>
        <u/>
        <sz val="9"/>
        <color indexed="8"/>
        <rFont val="Arial"/>
        <family val="2"/>
      </rPr>
      <t>Palmyra Borough</t>
    </r>
    <r>
      <rPr>
        <u/>
        <sz val="9"/>
        <color indexed="8"/>
        <rFont val="Arial"/>
        <family val="2"/>
      </rPr>
      <t>___</t>
    </r>
    <r>
      <rPr>
        <sz val="9"/>
        <color indexed="8"/>
        <rFont val="Arial"/>
        <family val="2"/>
      </rPr>
      <t>________________</t>
    </r>
  </si>
  <si>
    <r>
      <t xml:space="preserve">          PHONE  _____</t>
    </r>
    <r>
      <rPr>
        <b/>
        <u/>
        <sz val="9"/>
        <color indexed="8"/>
        <rFont val="Arial"/>
        <family val="2"/>
      </rPr>
      <t>(717) 838-6361</t>
    </r>
    <r>
      <rPr>
        <sz val="9"/>
        <color indexed="8"/>
        <rFont val="Arial"/>
        <family val="2"/>
      </rPr>
      <t>___________</t>
    </r>
  </si>
  <si>
    <r>
      <t>ADDRESS  ____</t>
    </r>
    <r>
      <rPr>
        <b/>
        <u/>
        <sz val="9"/>
        <color indexed="8"/>
        <rFont val="Arial"/>
        <family val="2"/>
      </rPr>
      <t>325 S. Railroad Street</t>
    </r>
    <r>
      <rPr>
        <sz val="9"/>
        <color indexed="8"/>
        <rFont val="Arial"/>
        <family val="2"/>
      </rPr>
      <t>___________________________</t>
    </r>
  </si>
  <si>
    <r>
      <t xml:space="preserve">          FAX         _____</t>
    </r>
    <r>
      <rPr>
        <b/>
        <u/>
        <sz val="9"/>
        <color indexed="8"/>
        <rFont val="Arial"/>
        <family val="2"/>
      </rPr>
      <t>(717) 838-1051</t>
    </r>
    <r>
      <rPr>
        <sz val="9"/>
        <color indexed="8"/>
        <rFont val="Arial"/>
        <family val="2"/>
      </rPr>
      <t>__________</t>
    </r>
  </si>
  <si>
    <r>
      <t xml:space="preserve">                    ____</t>
    </r>
    <r>
      <rPr>
        <b/>
        <u/>
        <sz val="9"/>
        <color indexed="8"/>
        <rFont val="Arial"/>
        <family val="2"/>
      </rPr>
      <t>Palmyra, PA 17078-2400</t>
    </r>
    <r>
      <rPr>
        <sz val="9"/>
        <color indexed="8"/>
        <rFont val="Arial"/>
        <family val="2"/>
      </rPr>
      <t>________________________</t>
    </r>
  </si>
  <si>
    <t>Roger E. Powl</t>
  </si>
  <si>
    <t>SIGNATURE OF AUTHORIZED EMPLOYEE  ___________________________________________________________________</t>
  </si>
  <si>
    <r>
      <t xml:space="preserve">MUNICIPALITY NAME  </t>
    </r>
    <r>
      <rPr>
        <u/>
        <sz val="9"/>
        <color indexed="8"/>
        <rFont val="Arial"/>
        <family val="2"/>
      </rPr>
      <t>Cleona Borough</t>
    </r>
  </si>
  <si>
    <r>
      <t xml:space="preserve">          PHONE  </t>
    </r>
    <r>
      <rPr>
        <u/>
        <sz val="9"/>
        <color indexed="8"/>
        <rFont val="Arial"/>
        <family val="2"/>
      </rPr>
      <t>717-272-7167</t>
    </r>
  </si>
  <si>
    <r>
      <t xml:space="preserve">ADDRESS  </t>
    </r>
    <r>
      <rPr>
        <u/>
        <sz val="9"/>
        <color indexed="8"/>
        <rFont val="Arial"/>
        <family val="2"/>
      </rPr>
      <t>140 W. Walnut Street</t>
    </r>
  </si>
  <si>
    <r>
      <t xml:space="preserve">          FAX         </t>
    </r>
    <r>
      <rPr>
        <u/>
        <sz val="9"/>
        <color indexed="8"/>
        <rFont val="Arial"/>
        <family val="2"/>
      </rPr>
      <t>717-228-3746</t>
    </r>
  </si>
  <si>
    <r>
      <t xml:space="preserve">                    </t>
    </r>
    <r>
      <rPr>
        <u/>
        <sz val="9"/>
        <color indexed="8"/>
        <rFont val="Arial"/>
        <family val="2"/>
      </rPr>
      <t>Cleona  PA  17042</t>
    </r>
  </si>
  <si>
    <r>
      <t xml:space="preserve">          </t>
    </r>
    <r>
      <rPr>
        <u/>
        <sz val="9"/>
        <color indexed="8"/>
        <rFont val="Arial"/>
        <family val="2"/>
      </rPr>
      <t>Borough Manager</t>
    </r>
  </si>
  <si>
    <t>MUNICIPALITY NAME      North Lebanon Township</t>
  </si>
  <si>
    <t xml:space="preserve">          PHONE               (717) 273-7132</t>
  </si>
  <si>
    <t>ADDRESS                         725 Kimmerlings Road</t>
  </si>
  <si>
    <t xml:space="preserve">          FAX                       (717) 273-7672</t>
  </si>
  <si>
    <t xml:space="preserve">                                             Lebanon, PA  17046</t>
  </si>
  <si>
    <t xml:space="preserve">                                 Bonnie Grumbine</t>
  </si>
  <si>
    <t>MUNICIPAL SOLID WASTE</t>
  </si>
  <si>
    <t>MSW</t>
  </si>
  <si>
    <r>
      <t>MUNICIPALITY NAME  __</t>
    </r>
    <r>
      <rPr>
        <b/>
        <sz val="9"/>
        <color indexed="8"/>
        <rFont val="Arial"/>
        <family val="2"/>
      </rPr>
      <t>City of Lebanon</t>
    </r>
    <r>
      <rPr>
        <sz val="9"/>
        <color indexed="8"/>
        <rFont val="Arial"/>
        <family val="2"/>
      </rPr>
      <t>_________________________</t>
    </r>
  </si>
  <si>
    <t>MUNICIPALITY NAME  _North Londonderry Township__________________________________________</t>
  </si>
  <si>
    <t>ADDRESS  __655 East Ridge Road________________________________________________</t>
  </si>
  <si>
    <t xml:space="preserve">                    __ Palmyra, PA 17078________________________________________________</t>
  </si>
  <si>
    <t>___Michael D. Booth_________________________________________________________</t>
  </si>
  <si>
    <t>MUNICIPALITY NAME  _____Myerstown Borough_____________________</t>
  </si>
  <si>
    <t>ADDRESS  ___101 E. Washington Avenue___________</t>
  </si>
  <si>
    <t xml:space="preserve">                    ___Myerstown, PA 17067______________</t>
  </si>
  <si>
    <r>
      <t xml:space="preserve">          FAX         </t>
    </r>
    <r>
      <rPr>
        <u/>
        <sz val="9"/>
        <color indexed="8"/>
        <rFont val="Arial"/>
        <family val="2"/>
      </rPr>
      <t>_717-866-7982________</t>
    </r>
  </si>
  <si>
    <r>
      <t xml:space="preserve">          PHONE  __</t>
    </r>
    <r>
      <rPr>
        <u/>
        <sz val="9"/>
        <color indexed="8"/>
        <rFont val="Arial"/>
        <family val="2"/>
      </rPr>
      <t>__717-866-5038________</t>
    </r>
  </si>
  <si>
    <r>
      <t xml:space="preserve">MUNICIPALITY NAME  </t>
    </r>
    <r>
      <rPr>
        <u/>
        <sz val="9"/>
        <color indexed="8"/>
        <rFont val="Arial"/>
        <family val="2"/>
      </rPr>
      <t>Heidelberg Township</t>
    </r>
  </si>
  <si>
    <r>
      <t xml:space="preserve">ADDRESS  </t>
    </r>
    <r>
      <rPr>
        <u/>
        <sz val="9"/>
        <color indexed="8"/>
        <rFont val="Arial"/>
        <family val="2"/>
      </rPr>
      <t>PO Box 188 - Mill Road</t>
    </r>
  </si>
  <si>
    <t>Scheafferstown, PA  17088</t>
  </si>
  <si>
    <r>
      <t xml:space="preserve">          PHONE  </t>
    </r>
    <r>
      <rPr>
        <u/>
        <sz val="9"/>
        <color indexed="8"/>
        <rFont val="Arial"/>
        <family val="2"/>
      </rPr>
      <t>717-949-3885</t>
    </r>
  </si>
  <si>
    <t>Bethel Township (INCLUDES REDNERS MARKETS)</t>
  </si>
  <si>
    <t>MUNICIPALITY NAME  _____Union Township______________________________________</t>
  </si>
  <si>
    <t>MUNICIPALITY NAME  ___Cornwall Borough________________________________________</t>
  </si>
  <si>
    <t>PO Box 667</t>
  </si>
  <si>
    <t xml:space="preserve">                    ____Cornwall, PA  17016______________________________________________</t>
  </si>
  <si>
    <t xml:space="preserve">          DATE     </t>
  </si>
  <si>
    <t xml:space="preserve">          DATE      </t>
  </si>
  <si>
    <t xml:space="preserve">          DATE                     </t>
  </si>
  <si>
    <r>
      <t xml:space="preserve">          DATE      _____</t>
    </r>
    <r>
      <rPr>
        <sz val="9"/>
        <color indexed="8"/>
        <rFont val="Arial"/>
        <family val="2"/>
      </rPr>
      <t>____________</t>
    </r>
  </si>
  <si>
    <t xml:space="preserve">          DATE         </t>
  </si>
  <si>
    <r>
      <t xml:space="preserve">          DATE      ___</t>
    </r>
    <r>
      <rPr>
        <sz val="9"/>
        <color indexed="8"/>
        <rFont val="Arial"/>
        <family val="2"/>
      </rPr>
      <t>____________________</t>
    </r>
  </si>
  <si>
    <t>SINGLE STREAM  (paper and plastics, glass, metals collected all together)</t>
  </si>
  <si>
    <t>COMMINGLED  (plastics, glass, metal collected together, paper separate)</t>
  </si>
  <si>
    <t>PAPER: MAGAZINES &amp; CATALOGS</t>
  </si>
  <si>
    <t>PAPER: MIXED / OTHER (junk mail, paper bags, paperboard, etc.)</t>
  </si>
  <si>
    <t>PAPER: OFFICE PAPER (all grades)</t>
  </si>
  <si>
    <t>MIXED METALS  (SCRAP METAL INCLUDES DRUM STEEL)</t>
  </si>
  <si>
    <t>WHITE GOODS: (Avgs-Freezers/Refrigs 250 lbs/ea - other appliances 150 lbs/ea)</t>
  </si>
  <si>
    <t>SOURCE SEPARATED FOOD</t>
  </si>
  <si>
    <t>C03</t>
  </si>
  <si>
    <t>DR4</t>
  </si>
  <si>
    <t>ASP</t>
  </si>
  <si>
    <t>SSF</t>
  </si>
  <si>
    <t>Y01</t>
  </si>
  <si>
    <t>YARD &amp; LEAF WASTE: (Leaves-1T=4 CY;  Yard/Leaf: 1T=3 CY; Grass: 1T=2CY)</t>
  </si>
  <si>
    <t>ALUMINUM CANS</t>
  </si>
  <si>
    <t>STEEL / BIMETALLIC / TIN CANS</t>
  </si>
  <si>
    <t>MIXED CANS</t>
  </si>
  <si>
    <t>ALUMINUM SCRAP</t>
  </si>
  <si>
    <t>FERROUS METALS</t>
  </si>
  <si>
    <t>NON-FERROUS METALS</t>
  </si>
  <si>
    <t>COPPER</t>
  </si>
  <si>
    <t>BRASS</t>
  </si>
  <si>
    <t>LEAD</t>
  </si>
  <si>
    <t>STAINLESS STEEL</t>
  </si>
  <si>
    <t>NICKEL</t>
  </si>
  <si>
    <t>PLASTIC: PET (polyethylene terephthalate)</t>
  </si>
  <si>
    <t>PLASTIC: HDPE (high density polyethylene)</t>
  </si>
  <si>
    <t>PLASTIC: PVC (unplasticized &amp; plasticized polyvinyl chloride)</t>
  </si>
  <si>
    <t>PLASTIC: LDPE (low density polyethylene)</t>
  </si>
  <si>
    <t>PLASTIC: PP (polypropylene)</t>
  </si>
  <si>
    <t>PLASTIC: PS (polystyrene)</t>
  </si>
  <si>
    <t>PLASTIC: MIXED / OTHER</t>
  </si>
  <si>
    <t>PLASTIC:  FILM</t>
  </si>
  <si>
    <t>PLASTIC:  DRUM (high molecular weight HDPE)</t>
  </si>
  <si>
    <t>ASPHALT</t>
  </si>
  <si>
    <t>RUBBER TIRES</t>
  </si>
  <si>
    <t>CONSTRUCTION &amp; DEMOLITION</t>
  </si>
  <si>
    <t>CLOTHING / TEXTILES</t>
  </si>
  <si>
    <t>FURNITURE / FURNISHINGS</t>
  </si>
  <si>
    <t>MATTRESSES</t>
  </si>
  <si>
    <t>ANTIFREEZE</t>
  </si>
  <si>
    <t>O02</t>
  </si>
  <si>
    <t>BATTERIES (lead acid)</t>
  </si>
  <si>
    <t>B01</t>
  </si>
  <si>
    <t>BATTERIES (other household)</t>
  </si>
  <si>
    <t>B02</t>
  </si>
  <si>
    <t>E-WASTE (includes televisions)</t>
  </si>
  <si>
    <t>CR1</t>
  </si>
  <si>
    <t>FLUORESCENT TUBES / CFLs</t>
  </si>
  <si>
    <t>FL1</t>
  </si>
  <si>
    <t>USED OIL</t>
  </si>
  <si>
    <t>OL2</t>
  </si>
  <si>
    <t>OIL FILTERS</t>
  </si>
  <si>
    <t>OL3</t>
  </si>
  <si>
    <t>OTHER COMMERCIAL HW (hazardous waste - paints, varnishes, pesticides, etc.)</t>
  </si>
  <si>
    <t>CHW</t>
  </si>
  <si>
    <t>PAPER:  GABLED/ASEPTIC CARTONS  (waxed)</t>
  </si>
  <si>
    <t>WIRE/CABLE</t>
  </si>
  <si>
    <t>MISCELLANOUS / OTHER CONSUMER ITEMS</t>
  </si>
  <si>
    <t>PLASTIC:  DRUM (mixed bulky rigid)</t>
  </si>
  <si>
    <t>MISCELLANOUS / OTHER CONSUMER ITEMS (PROPANE TANKS)</t>
  </si>
  <si>
    <t>RES</t>
  </si>
  <si>
    <t>COMM</t>
  </si>
  <si>
    <t>RES        D-Off</t>
  </si>
  <si>
    <t>COMM     D-Off</t>
  </si>
  <si>
    <t>RECYCLABLE</t>
  </si>
  <si>
    <t>Jennifer Blatt     -     Recycling Coordinator</t>
  </si>
  <si>
    <t>Lebanon County - CSR Brandywine &amp; Royal Green</t>
  </si>
  <si>
    <r>
      <t xml:space="preserve">COMMERCIALS                                                                </t>
    </r>
    <r>
      <rPr>
        <b/>
        <sz val="12"/>
        <color indexed="12"/>
        <rFont val="Arial"/>
        <family val="2"/>
      </rPr>
      <t>(Shred-It, MOPAC, Iron Mountain, Verizon, USPS)</t>
    </r>
  </si>
  <si>
    <t>LCCD &amp; GLRA -TIRE COLLECTIONS (MAHANTANGO)</t>
  </si>
  <si>
    <t>Mary Rivers</t>
  </si>
  <si>
    <t>SIGNATURE OF AUTHORIZED EMPLOYEE  __________</t>
  </si>
  <si>
    <t>MUNICIPALITY NAME  ___Kelly S. Kulp________________________________________</t>
  </si>
  <si>
    <t>_________Kelly S. Kulp___________________________________________________</t>
  </si>
  <si>
    <t>SIGNATURE OF AUTHORIZED EMPLOYEE ___Kelly S. Kulp________________________________________</t>
  </si>
  <si>
    <t>Melody Vanderveer</t>
  </si>
  <si>
    <t>717-274-3436</t>
  </si>
  <si>
    <t>Cody Rhoads</t>
  </si>
  <si>
    <t>Jennifer Snyder</t>
  </si>
  <si>
    <t xml:space="preserve">          FAX         _____________________________</t>
  </si>
  <si>
    <t xml:space="preserve">          PHONE  _____________________________</t>
  </si>
  <si>
    <t xml:space="preserve">          DATE      _____________________________</t>
  </si>
  <si>
    <t xml:space="preserve">          ________________________Brent McFeaters - Twp Manager____________________________________________________</t>
  </si>
  <si>
    <t xml:space="preserve">          PHONE  ____717-865-4039________________</t>
  </si>
  <si>
    <t>GLRA CENTER + HHW/E-Waste/Batteries</t>
  </si>
  <si>
    <t xml:space="preserve"> </t>
  </si>
  <si>
    <t>JOHN BRENNER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</si>
</sst>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m/dd/yy;@"/>
  </numFmts>
  <fonts count="18" x14ac:knownFonts="1">
    <font>
      <sz val="10"/>
      <color indexed="8"/>
      <name val="Arial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u/>
      <sz val="9"/>
      <color indexed="8"/>
      <name val="Arial"/>
      <family val="2"/>
    </font>
    <font>
      <b/>
      <u/>
      <sz val="9"/>
      <color indexed="8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1" fontId="6" fillId="0" borderId="1" xfId="0" quotePrefix="1" applyNumberFormat="1" applyFont="1" applyFill="1" applyBorder="1" applyAlignment="1">
      <alignment horizontal="center" wrapText="1"/>
    </xf>
    <xf numFmtId="0" fontId="7" fillId="0" borderId="0" xfId="0" applyFont="1"/>
    <xf numFmtId="0" fontId="8" fillId="0" borderId="0" xfId="0" applyFont="1"/>
    <xf numFmtId="2" fontId="2" fillId="0" borderId="1" xfId="0" applyNumberFormat="1" applyFont="1" applyFill="1" applyBorder="1" applyAlignment="1">
      <alignment horizontal="left" wrapText="1"/>
    </xf>
    <xf numFmtId="2" fontId="2" fillId="0" borderId="1" xfId="0" applyNumberFormat="1" applyFont="1" applyFill="1" applyBorder="1" applyAlignment="1">
      <alignment horizontal="center" wrapText="1"/>
    </xf>
    <xf numFmtId="2" fontId="2" fillId="0" borderId="0" xfId="0" applyNumberFormat="1" applyFont="1" applyBorder="1" applyAlignment="1" applyProtection="1">
      <alignment horizontal="center"/>
      <protection locked="0"/>
    </xf>
    <xf numFmtId="2" fontId="9" fillId="0" borderId="0" xfId="0" applyNumberFormat="1" applyFont="1" applyBorder="1" applyProtection="1">
      <protection locked="0"/>
    </xf>
    <xf numFmtId="0" fontId="9" fillId="0" borderId="0" xfId="0" applyFont="1" applyBorder="1" applyProtection="1">
      <protection locked="0"/>
    </xf>
    <xf numFmtId="2" fontId="2" fillId="0" borderId="0" xfId="0" applyNumberFormat="1" applyFont="1" applyBorder="1" applyProtection="1"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2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0" fillId="0" borderId="0" xfId="0" applyFont="1" applyBorder="1" applyProtection="1">
      <protection locked="0"/>
    </xf>
    <xf numFmtId="164" fontId="9" fillId="0" borderId="0" xfId="0" applyNumberFormat="1" applyFont="1" applyBorder="1" applyAlignment="1" applyProtection="1">
      <alignment horizontal="left"/>
      <protection locked="0"/>
    </xf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left"/>
    </xf>
    <xf numFmtId="0" fontId="2" fillId="0" borderId="0" xfId="0" applyFont="1" applyFill="1"/>
    <xf numFmtId="2" fontId="15" fillId="0" borderId="0" xfId="0" applyNumberFormat="1" applyFont="1"/>
    <xf numFmtId="0" fontId="16" fillId="0" borderId="3" xfId="0" applyFont="1" applyBorder="1" applyAlignment="1">
      <alignment wrapText="1"/>
    </xf>
    <xf numFmtId="0" fontId="16" fillId="0" borderId="3" xfId="0" applyFont="1" applyBorder="1" applyAlignment="1">
      <alignment horizontal="left" wrapText="1"/>
    </xf>
    <xf numFmtId="0" fontId="16" fillId="0" borderId="3" xfId="0" applyFont="1" applyBorder="1" applyAlignment="1">
      <alignment horizontal="center" wrapText="1"/>
    </xf>
    <xf numFmtId="0" fontId="16" fillId="0" borderId="3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wrapText="1"/>
    </xf>
    <xf numFmtId="0" fontId="16" fillId="3" borderId="1" xfId="0" applyFont="1" applyFill="1" applyBorder="1" applyAlignment="1">
      <alignment horizontal="center" wrapText="1"/>
    </xf>
    <xf numFmtId="0" fontId="16" fillId="5" borderId="3" xfId="0" applyFont="1" applyFill="1" applyBorder="1" applyAlignment="1">
      <alignment wrapText="1"/>
    </xf>
    <xf numFmtId="0" fontId="16" fillId="5" borderId="3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left" wrapText="1"/>
    </xf>
    <xf numFmtId="0" fontId="16" fillId="0" borderId="3" xfId="0" applyFont="1" applyBorder="1" applyAlignment="1"/>
    <xf numFmtId="0" fontId="16" fillId="0" borderId="3" xfId="0" applyFont="1" applyBorder="1" applyAlignment="1">
      <alignment horizontal="left"/>
    </xf>
    <xf numFmtId="0" fontId="16" fillId="6" borderId="3" xfId="0" applyFont="1" applyFill="1" applyBorder="1" applyAlignment="1">
      <alignment wrapText="1"/>
    </xf>
    <xf numFmtId="0" fontId="16" fillId="6" borderId="3" xfId="0" applyFont="1" applyFill="1" applyBorder="1" applyAlignment="1">
      <alignment horizontal="center" wrapText="1"/>
    </xf>
    <xf numFmtId="0" fontId="16" fillId="6" borderId="3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 wrapText="1"/>
    </xf>
    <xf numFmtId="0" fontId="16" fillId="0" borderId="3" xfId="0" applyFont="1" applyFill="1" applyBorder="1" applyAlignment="1">
      <alignment wrapText="1"/>
    </xf>
    <xf numFmtId="0" fontId="16" fillId="0" borderId="3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top"/>
    </xf>
    <xf numFmtId="2" fontId="4" fillId="2" borderId="1" xfId="0" applyNumberFormat="1" applyFont="1" applyFill="1" applyBorder="1" applyAlignment="1">
      <alignment horizontal="center" vertical="top" wrapText="1"/>
    </xf>
    <xf numFmtId="43" fontId="5" fillId="0" borderId="0" xfId="1" applyFont="1"/>
    <xf numFmtId="0" fontId="2" fillId="0" borderId="0" xfId="0" applyFont="1" applyBorder="1" applyAlignment="1">
      <alignment horizontal="right"/>
    </xf>
    <xf numFmtId="2" fontId="17" fillId="0" borderId="0" xfId="0" applyNumberFormat="1" applyFont="1"/>
    <xf numFmtId="0" fontId="2" fillId="0" borderId="0" xfId="0" applyFont="1" applyBorder="1" applyAlignment="1" applyProtection="1">
      <alignment horizontal="center" vertical="center"/>
      <protection locked="0"/>
    </xf>
    <xf numFmtId="0" fontId="2" fillId="7" borderId="1" xfId="0" applyFont="1" applyFill="1" applyBorder="1" applyAlignment="1">
      <alignment horizontal="left" wrapText="1"/>
    </xf>
    <xf numFmtId="2" fontId="2" fillId="4" borderId="1" xfId="0" quotePrefix="1" applyNumberFormat="1" applyFont="1" applyFill="1" applyBorder="1" applyAlignment="1">
      <alignment horizontal="left" wrapText="1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0" xfId="0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193"/>
  <sheetViews>
    <sheetView tabSelected="1" zoomScale="67" zoomScaleNormal="67" workbookViewId="0">
      <selection activeCell="M43" sqref="M43"/>
    </sheetView>
  </sheetViews>
  <sheetFormatPr defaultRowHeight="11.45" customHeight="1" x14ac:dyDescent="0.2"/>
  <cols>
    <col min="1" max="1" width="61.140625" style="1" customWidth="1"/>
    <col min="2" max="2" width="5.7109375" style="1" customWidth="1"/>
    <col min="3" max="6" width="8.7109375" style="1" customWidth="1"/>
    <col min="7" max="16384" width="9.140625" style="1"/>
  </cols>
  <sheetData>
    <row r="1" spans="1:6" ht="25.5" x14ac:dyDescent="0.2">
      <c r="A1" s="50" t="s">
        <v>239</v>
      </c>
      <c r="B1" s="50" t="s">
        <v>1</v>
      </c>
      <c r="C1" s="51" t="s">
        <v>235</v>
      </c>
      <c r="D1" s="51" t="s">
        <v>237</v>
      </c>
      <c r="E1" s="51" t="s">
        <v>236</v>
      </c>
      <c r="F1" s="51" t="s">
        <v>238</v>
      </c>
    </row>
    <row r="2" spans="1:6" ht="12.75" x14ac:dyDescent="0.2">
      <c r="A2" s="9" t="s">
        <v>62</v>
      </c>
      <c r="B2" s="10">
        <v>38</v>
      </c>
      <c r="C2" s="18" t="s">
        <v>59</v>
      </c>
      <c r="D2" s="18" t="s">
        <v>61</v>
      </c>
      <c r="E2" s="18" t="s">
        <v>60</v>
      </c>
      <c r="F2" s="18" t="s">
        <v>61</v>
      </c>
    </row>
    <row r="3" spans="1:6" ht="15.75" x14ac:dyDescent="0.25">
      <c r="A3" s="13" t="s">
        <v>76</v>
      </c>
      <c r="B3" s="14">
        <v>802</v>
      </c>
      <c r="C3" s="18" t="s">
        <v>59</v>
      </c>
      <c r="D3" s="18" t="s">
        <v>61</v>
      </c>
      <c r="E3" s="18" t="s">
        <v>60</v>
      </c>
      <c r="F3" s="18" t="s">
        <v>61</v>
      </c>
    </row>
    <row r="4" spans="1:6" ht="12.75" x14ac:dyDescent="0.2">
      <c r="A4" s="9" t="s">
        <v>57</v>
      </c>
      <c r="B4" s="11"/>
      <c r="C4" s="18" t="s">
        <v>59</v>
      </c>
      <c r="D4" s="18" t="s">
        <v>59</v>
      </c>
      <c r="E4" s="18" t="s">
        <v>60</v>
      </c>
      <c r="F4" s="18" t="s">
        <v>59</v>
      </c>
    </row>
    <row r="5" spans="1:6" ht="12.75" x14ac:dyDescent="0.2">
      <c r="A5" s="9" t="s">
        <v>58</v>
      </c>
      <c r="B5" s="11"/>
      <c r="C5" s="18" t="s">
        <v>59</v>
      </c>
      <c r="D5" s="18" t="s">
        <v>59</v>
      </c>
      <c r="E5" s="18" t="s">
        <v>59</v>
      </c>
      <c r="F5" s="18" t="s">
        <v>59</v>
      </c>
    </row>
    <row r="6" spans="1:6" ht="13.15" customHeight="1" x14ac:dyDescent="0.2">
      <c r="A6" s="42" t="s">
        <v>174</v>
      </c>
      <c r="B6" s="35" t="s">
        <v>63</v>
      </c>
      <c r="C6" s="12">
        <v>162.84</v>
      </c>
      <c r="D6" s="12"/>
      <c r="E6" s="12">
        <v>122.52</v>
      </c>
      <c r="F6" s="12"/>
    </row>
    <row r="7" spans="1:6" ht="13.15" customHeight="1" x14ac:dyDescent="0.2">
      <c r="A7" s="42" t="s">
        <v>175</v>
      </c>
      <c r="B7" s="35" t="s">
        <v>56</v>
      </c>
      <c r="C7" s="12"/>
      <c r="D7" s="12"/>
      <c r="E7" s="12">
        <v>3.68</v>
      </c>
      <c r="F7" s="12"/>
    </row>
    <row r="8" spans="1:6" ht="13.15" customHeight="1" x14ac:dyDescent="0.2">
      <c r="A8" s="33" t="s">
        <v>4</v>
      </c>
      <c r="B8" s="35" t="s">
        <v>5</v>
      </c>
      <c r="C8" s="12"/>
      <c r="D8" s="12">
        <v>10.7</v>
      </c>
      <c r="E8" s="12">
        <v>74.2</v>
      </c>
      <c r="F8" s="12"/>
    </row>
    <row r="9" spans="1:6" ht="13.15" customHeight="1" x14ac:dyDescent="0.2">
      <c r="A9" s="33" t="s">
        <v>230</v>
      </c>
      <c r="B9" s="35" t="s">
        <v>182</v>
      </c>
      <c r="C9" s="12"/>
      <c r="D9" s="12"/>
      <c r="E9" s="12"/>
      <c r="F9" s="12"/>
    </row>
    <row r="10" spans="1:6" ht="13.15" customHeight="1" x14ac:dyDescent="0.2">
      <c r="A10" s="33" t="s">
        <v>176</v>
      </c>
      <c r="B10" s="35" t="s">
        <v>38</v>
      </c>
      <c r="C10" s="12"/>
      <c r="D10" s="12"/>
      <c r="E10" s="12"/>
      <c r="F10" s="12"/>
    </row>
    <row r="11" spans="1:6" ht="13.15" customHeight="1" x14ac:dyDescent="0.2">
      <c r="A11" s="33" t="s">
        <v>177</v>
      </c>
      <c r="B11" s="35" t="s">
        <v>41</v>
      </c>
      <c r="C11" s="12"/>
      <c r="D11" s="12"/>
      <c r="E11" s="12">
        <v>2.96</v>
      </c>
      <c r="F11" s="12"/>
    </row>
    <row r="12" spans="1:6" ht="13.15" customHeight="1" x14ac:dyDescent="0.2">
      <c r="A12" s="33" t="s">
        <v>39</v>
      </c>
      <c r="B12" s="35" t="s">
        <v>40</v>
      </c>
      <c r="C12" s="12"/>
      <c r="D12" s="12"/>
      <c r="E12" s="12"/>
      <c r="F12" s="12"/>
    </row>
    <row r="13" spans="1:6" ht="13.15" customHeight="1" x14ac:dyDescent="0.2">
      <c r="A13" s="33" t="s">
        <v>178</v>
      </c>
      <c r="B13" s="35" t="s">
        <v>42</v>
      </c>
      <c r="C13" s="12"/>
      <c r="D13" s="12"/>
      <c r="E13" s="12"/>
      <c r="F13" s="12"/>
    </row>
    <row r="14" spans="1:6" ht="13.15" customHeight="1" x14ac:dyDescent="0.2">
      <c r="A14" s="33" t="s">
        <v>43</v>
      </c>
      <c r="B14" s="35" t="s">
        <v>44</v>
      </c>
      <c r="C14" s="12"/>
      <c r="D14" s="12"/>
      <c r="E14" s="12"/>
      <c r="F14" s="12"/>
    </row>
    <row r="15" spans="1:6" ht="13.15" customHeight="1" x14ac:dyDescent="0.2">
      <c r="A15" s="33" t="s">
        <v>7</v>
      </c>
      <c r="B15" s="35" t="s">
        <v>8</v>
      </c>
      <c r="C15" s="12"/>
      <c r="D15" s="12"/>
      <c r="E15" s="12"/>
      <c r="F15" s="12"/>
    </row>
    <row r="16" spans="1:6" ht="13.15" customHeight="1" x14ac:dyDescent="0.2">
      <c r="A16" s="33" t="s">
        <v>188</v>
      </c>
      <c r="B16" s="35" t="s">
        <v>2</v>
      </c>
      <c r="C16" s="12"/>
      <c r="D16" s="12"/>
      <c r="E16" s="12"/>
      <c r="F16" s="12"/>
    </row>
    <row r="17" spans="1:6" ht="13.15" customHeight="1" x14ac:dyDescent="0.2">
      <c r="A17" s="33" t="s">
        <v>189</v>
      </c>
      <c r="B17" s="35" t="s">
        <v>10</v>
      </c>
      <c r="C17" s="12"/>
      <c r="D17" s="12"/>
      <c r="E17" s="12"/>
      <c r="F17" s="12"/>
    </row>
    <row r="18" spans="1:6" ht="13.15" customHeight="1" x14ac:dyDescent="0.2">
      <c r="A18" s="33" t="s">
        <v>190</v>
      </c>
      <c r="B18" s="35" t="s">
        <v>31</v>
      </c>
      <c r="C18" s="12"/>
      <c r="D18" s="12"/>
      <c r="E18" s="12">
        <v>0.75</v>
      </c>
      <c r="F18" s="12"/>
    </row>
    <row r="19" spans="1:6" ht="13.15" customHeight="1" x14ac:dyDescent="0.2">
      <c r="A19" s="33" t="s">
        <v>191</v>
      </c>
      <c r="B19" s="35" t="s">
        <v>3</v>
      </c>
      <c r="C19" s="12"/>
      <c r="D19" s="12"/>
      <c r="E19" s="12"/>
      <c r="F19" s="12"/>
    </row>
    <row r="20" spans="1:6" ht="13.15" customHeight="1" x14ac:dyDescent="0.2">
      <c r="A20" s="33" t="s">
        <v>192</v>
      </c>
      <c r="B20" s="36" t="s">
        <v>9</v>
      </c>
      <c r="C20" s="12"/>
      <c r="D20" s="12"/>
      <c r="E20" s="12"/>
      <c r="F20" s="12"/>
    </row>
    <row r="21" spans="1:6" ht="13.15" customHeight="1" x14ac:dyDescent="0.2">
      <c r="A21" s="33" t="s">
        <v>193</v>
      </c>
      <c r="B21" s="36" t="s">
        <v>32</v>
      </c>
      <c r="C21" s="12"/>
      <c r="D21" s="12"/>
      <c r="E21" s="12"/>
      <c r="F21" s="12"/>
    </row>
    <row r="22" spans="1:6" ht="13.15" customHeight="1" x14ac:dyDescent="0.2">
      <c r="A22" s="33" t="s">
        <v>194</v>
      </c>
      <c r="B22" s="36" t="s">
        <v>33</v>
      </c>
      <c r="C22" s="12"/>
      <c r="D22" s="12"/>
      <c r="E22" s="12"/>
      <c r="F22" s="12"/>
    </row>
    <row r="23" spans="1:6" ht="13.15" customHeight="1" x14ac:dyDescent="0.2">
      <c r="A23" s="33" t="s">
        <v>195</v>
      </c>
      <c r="B23" s="36" t="s">
        <v>34</v>
      </c>
      <c r="C23" s="12"/>
      <c r="D23" s="12"/>
      <c r="E23" s="12"/>
      <c r="F23" s="12"/>
    </row>
    <row r="24" spans="1:6" ht="13.15" customHeight="1" x14ac:dyDescent="0.2">
      <c r="A24" s="33" t="s">
        <v>196</v>
      </c>
      <c r="B24" s="36" t="s">
        <v>35</v>
      </c>
      <c r="C24" s="12"/>
      <c r="D24" s="12"/>
      <c r="E24" s="12"/>
      <c r="F24" s="12"/>
    </row>
    <row r="25" spans="1:6" ht="13.15" customHeight="1" x14ac:dyDescent="0.2">
      <c r="A25" s="33" t="s">
        <v>197</v>
      </c>
      <c r="B25" s="36" t="s">
        <v>36</v>
      </c>
      <c r="C25" s="12"/>
      <c r="D25" s="12"/>
      <c r="E25" s="12"/>
      <c r="F25" s="12"/>
    </row>
    <row r="26" spans="1:6" ht="13.15" customHeight="1" x14ac:dyDescent="0.2">
      <c r="A26" s="33" t="s">
        <v>198</v>
      </c>
      <c r="B26" s="36" t="s">
        <v>37</v>
      </c>
      <c r="C26" s="12"/>
      <c r="D26" s="12"/>
      <c r="E26" s="12"/>
      <c r="F26" s="12"/>
    </row>
    <row r="27" spans="1:6" ht="13.15" customHeight="1" x14ac:dyDescent="0.2">
      <c r="A27" s="33" t="s">
        <v>231</v>
      </c>
      <c r="B27" s="36" t="s">
        <v>53</v>
      </c>
      <c r="C27" s="12"/>
      <c r="D27" s="12"/>
      <c r="E27" s="12"/>
      <c r="F27" s="12"/>
    </row>
    <row r="28" spans="1:6" ht="13.15" customHeight="1" x14ac:dyDescent="0.2">
      <c r="A28" s="33" t="s">
        <v>179</v>
      </c>
      <c r="B28" s="35" t="s">
        <v>29</v>
      </c>
      <c r="C28" s="12"/>
      <c r="D28" s="12">
        <v>25.42</v>
      </c>
      <c r="E28" s="12"/>
      <c r="F28" s="12"/>
    </row>
    <row r="29" spans="1:6" ht="13.15" customHeight="1" x14ac:dyDescent="0.2">
      <c r="A29" s="43" t="s">
        <v>180</v>
      </c>
      <c r="B29" s="35" t="s">
        <v>11</v>
      </c>
      <c r="C29" s="12"/>
      <c r="D29" s="12"/>
      <c r="E29" s="12"/>
      <c r="F29" s="12"/>
    </row>
    <row r="30" spans="1:6" ht="13.15" customHeight="1" x14ac:dyDescent="0.2">
      <c r="A30" s="33" t="s">
        <v>18</v>
      </c>
      <c r="B30" s="35" t="s">
        <v>19</v>
      </c>
      <c r="C30" s="12"/>
      <c r="D30" s="12"/>
      <c r="E30" s="12"/>
      <c r="F30" s="12"/>
    </row>
    <row r="31" spans="1:6" ht="13.15" customHeight="1" x14ac:dyDescent="0.2">
      <c r="A31" s="33" t="s">
        <v>12</v>
      </c>
      <c r="B31" s="35" t="s">
        <v>13</v>
      </c>
      <c r="C31" s="12"/>
      <c r="D31" s="12"/>
      <c r="E31" s="12"/>
      <c r="F31" s="12"/>
    </row>
    <row r="32" spans="1:6" ht="13.15" customHeight="1" x14ac:dyDescent="0.2">
      <c r="A32" s="33" t="s">
        <v>16</v>
      </c>
      <c r="B32" s="35" t="s">
        <v>17</v>
      </c>
      <c r="C32" s="12"/>
      <c r="D32" s="12"/>
      <c r="E32" s="12"/>
      <c r="F32" s="12"/>
    </row>
    <row r="33" spans="1:6" ht="13.15" customHeight="1" x14ac:dyDescent="0.2">
      <c r="A33" s="33" t="s">
        <v>14</v>
      </c>
      <c r="B33" s="35" t="s">
        <v>15</v>
      </c>
      <c r="C33" s="12"/>
      <c r="D33" s="12"/>
      <c r="E33" s="12">
        <v>3.72</v>
      </c>
      <c r="F33" s="12"/>
    </row>
    <row r="34" spans="1:6" ht="13.15" customHeight="1" x14ac:dyDescent="0.2">
      <c r="A34" s="33" t="s">
        <v>20</v>
      </c>
      <c r="B34" s="35" t="s">
        <v>21</v>
      </c>
      <c r="C34" s="12"/>
      <c r="D34" s="12"/>
      <c r="E34" s="12"/>
      <c r="F34" s="12"/>
    </row>
    <row r="35" spans="1:6" ht="13.15" customHeight="1" x14ac:dyDescent="0.2">
      <c r="A35" s="33" t="s">
        <v>199</v>
      </c>
      <c r="B35" s="36" t="s">
        <v>45</v>
      </c>
      <c r="C35" s="12"/>
      <c r="D35" s="12"/>
      <c r="E35" s="12"/>
      <c r="F35" s="12"/>
    </row>
    <row r="36" spans="1:6" ht="13.15" customHeight="1" x14ac:dyDescent="0.2">
      <c r="A36" s="33" t="s">
        <v>200</v>
      </c>
      <c r="B36" s="36" t="s">
        <v>46</v>
      </c>
      <c r="C36" s="12"/>
      <c r="D36" s="12"/>
      <c r="E36" s="12"/>
      <c r="F36" s="12"/>
    </row>
    <row r="37" spans="1:6" ht="13.15" customHeight="1" x14ac:dyDescent="0.2">
      <c r="A37" s="33" t="s">
        <v>201</v>
      </c>
      <c r="B37" s="36" t="s">
        <v>47</v>
      </c>
      <c r="C37" s="12"/>
      <c r="D37" s="12"/>
      <c r="E37" s="12"/>
      <c r="F37" s="12"/>
    </row>
    <row r="38" spans="1:6" ht="13.15" customHeight="1" x14ac:dyDescent="0.2">
      <c r="A38" s="33" t="s">
        <v>202</v>
      </c>
      <c r="B38" s="36" t="s">
        <v>48</v>
      </c>
      <c r="C38" s="12"/>
      <c r="D38" s="12"/>
      <c r="E38" s="12"/>
      <c r="F38" s="12"/>
    </row>
    <row r="39" spans="1:6" ht="13.15" customHeight="1" x14ac:dyDescent="0.2">
      <c r="A39" s="33" t="s">
        <v>203</v>
      </c>
      <c r="B39" s="36" t="s">
        <v>49</v>
      </c>
      <c r="C39" s="12"/>
      <c r="D39" s="12"/>
      <c r="E39" s="12"/>
      <c r="F39" s="12"/>
    </row>
    <row r="40" spans="1:6" ht="13.15" customHeight="1" x14ac:dyDescent="0.2">
      <c r="A40" s="33" t="s">
        <v>204</v>
      </c>
      <c r="B40" s="36" t="s">
        <v>50</v>
      </c>
      <c r="C40" s="12"/>
      <c r="D40" s="12"/>
      <c r="E40" s="12"/>
      <c r="F40" s="12"/>
    </row>
    <row r="41" spans="1:6" ht="13.15" customHeight="1" x14ac:dyDescent="0.2">
      <c r="A41" s="33" t="s">
        <v>205</v>
      </c>
      <c r="B41" s="36" t="s">
        <v>51</v>
      </c>
      <c r="C41" s="12"/>
      <c r="D41" s="12"/>
      <c r="E41" s="12"/>
      <c r="F41" s="12"/>
    </row>
    <row r="42" spans="1:6" ht="13.15" customHeight="1" x14ac:dyDescent="0.2">
      <c r="A42" s="33" t="s">
        <v>206</v>
      </c>
      <c r="B42" s="36" t="s">
        <v>52</v>
      </c>
      <c r="C42" s="12"/>
      <c r="D42" s="12"/>
      <c r="E42" s="12"/>
      <c r="F42" s="12"/>
    </row>
    <row r="43" spans="1:6" ht="13.15" customHeight="1" x14ac:dyDescent="0.2">
      <c r="A43" s="33" t="s">
        <v>207</v>
      </c>
      <c r="B43" s="36" t="s">
        <v>6</v>
      </c>
      <c r="C43" s="12"/>
      <c r="D43" s="12"/>
      <c r="E43" s="12"/>
      <c r="F43" s="12"/>
    </row>
    <row r="44" spans="1:6" ht="13.15" customHeight="1" x14ac:dyDescent="0.2">
      <c r="A44" s="33" t="s">
        <v>233</v>
      </c>
      <c r="B44" s="36" t="s">
        <v>183</v>
      </c>
      <c r="C44" s="12"/>
      <c r="D44" s="12"/>
      <c r="E44" s="12"/>
      <c r="F44" s="12"/>
    </row>
    <row r="45" spans="1:6" ht="13.15" customHeight="1" x14ac:dyDescent="0.2">
      <c r="A45" s="33" t="s">
        <v>208</v>
      </c>
      <c r="B45" s="36" t="s">
        <v>184</v>
      </c>
      <c r="C45" s="12"/>
      <c r="D45" s="12"/>
      <c r="E45" s="12"/>
      <c r="F45" s="12"/>
    </row>
    <row r="46" spans="1:6" ht="13.15" customHeight="1" x14ac:dyDescent="0.2">
      <c r="A46" s="33" t="s">
        <v>209</v>
      </c>
      <c r="B46" s="36" t="s">
        <v>24</v>
      </c>
      <c r="C46" s="12"/>
      <c r="D46" s="12"/>
      <c r="E46" s="12"/>
      <c r="F46" s="12"/>
    </row>
    <row r="47" spans="1:6" ht="13.15" customHeight="1" x14ac:dyDescent="0.2">
      <c r="A47" s="33" t="s">
        <v>210</v>
      </c>
      <c r="B47" s="36" t="s">
        <v>25</v>
      </c>
      <c r="C47" s="12"/>
      <c r="D47" s="12"/>
      <c r="E47" s="12"/>
      <c r="F47" s="12"/>
    </row>
    <row r="48" spans="1:6" ht="13.15" customHeight="1" x14ac:dyDescent="0.2">
      <c r="A48" s="33" t="s">
        <v>211</v>
      </c>
      <c r="B48" s="36" t="s">
        <v>26</v>
      </c>
      <c r="C48" s="12"/>
      <c r="D48" s="12"/>
      <c r="E48" s="12"/>
      <c r="F48" s="12"/>
    </row>
    <row r="49" spans="1:7" ht="13.15" customHeight="1" x14ac:dyDescent="0.2">
      <c r="A49" s="33" t="s">
        <v>212</v>
      </c>
      <c r="B49" s="36" t="s">
        <v>27</v>
      </c>
      <c r="C49" s="12"/>
      <c r="D49" s="12"/>
      <c r="E49" s="12"/>
      <c r="F49" s="12"/>
    </row>
    <row r="50" spans="1:7" ht="13.15" customHeight="1" x14ac:dyDescent="0.2">
      <c r="A50" s="33" t="s">
        <v>213</v>
      </c>
      <c r="B50" s="36" t="s">
        <v>30</v>
      </c>
      <c r="C50" s="12"/>
      <c r="D50" s="12"/>
      <c r="E50" s="12"/>
      <c r="F50" s="12"/>
    </row>
    <row r="51" spans="1:7" ht="13.15" customHeight="1" x14ac:dyDescent="0.2">
      <c r="A51" s="33" t="s">
        <v>232</v>
      </c>
      <c r="B51" s="36" t="s">
        <v>28</v>
      </c>
      <c r="C51" s="12"/>
      <c r="D51" s="12"/>
      <c r="E51" s="12"/>
      <c r="F51" s="12"/>
    </row>
    <row r="52" spans="1:7" ht="13.15" customHeight="1" x14ac:dyDescent="0.2">
      <c r="A52" s="48" t="s">
        <v>22</v>
      </c>
      <c r="B52" s="49" t="s">
        <v>23</v>
      </c>
      <c r="C52" s="12"/>
      <c r="D52" s="12"/>
      <c r="E52" s="12"/>
      <c r="F52" s="12"/>
    </row>
    <row r="53" spans="1:7" ht="13.15" customHeight="1" x14ac:dyDescent="0.2">
      <c r="A53" s="33" t="s">
        <v>214</v>
      </c>
      <c r="B53" s="35" t="s">
        <v>215</v>
      </c>
      <c r="C53" s="12"/>
      <c r="D53" s="12"/>
      <c r="E53" s="12"/>
      <c r="F53" s="12"/>
    </row>
    <row r="54" spans="1:7" ht="13.15" customHeight="1" x14ac:dyDescent="0.2">
      <c r="A54" s="33" t="s">
        <v>216</v>
      </c>
      <c r="B54" s="35" t="s">
        <v>217</v>
      </c>
      <c r="C54" s="12"/>
      <c r="D54" s="12"/>
      <c r="E54" s="12"/>
      <c r="F54" s="12"/>
    </row>
    <row r="55" spans="1:7" ht="13.15" customHeight="1" x14ac:dyDescent="0.2">
      <c r="A55" s="33" t="s">
        <v>218</v>
      </c>
      <c r="B55" s="35" t="s">
        <v>219</v>
      </c>
      <c r="C55" s="12"/>
      <c r="D55" s="12"/>
      <c r="E55" s="12"/>
      <c r="F55" s="12"/>
    </row>
    <row r="56" spans="1:7" ht="13.15" customHeight="1" x14ac:dyDescent="0.2">
      <c r="A56" s="48" t="s">
        <v>220</v>
      </c>
      <c r="B56" s="49" t="s">
        <v>221</v>
      </c>
      <c r="C56" s="12"/>
      <c r="D56" s="12"/>
      <c r="E56" s="12"/>
      <c r="F56" s="12"/>
    </row>
    <row r="57" spans="1:7" ht="13.15" customHeight="1" x14ac:dyDescent="0.2">
      <c r="A57" s="48" t="s">
        <v>222</v>
      </c>
      <c r="B57" s="49" t="s">
        <v>223</v>
      </c>
      <c r="C57" s="12"/>
      <c r="D57" s="12"/>
      <c r="E57" s="12"/>
      <c r="F57" s="12"/>
    </row>
    <row r="58" spans="1:7" ht="13.15" customHeight="1" x14ac:dyDescent="0.2">
      <c r="A58" s="33" t="s">
        <v>224</v>
      </c>
      <c r="B58" s="35" t="s">
        <v>225</v>
      </c>
      <c r="C58" s="12"/>
      <c r="D58" s="12"/>
      <c r="E58" s="12"/>
      <c r="F58" s="12"/>
    </row>
    <row r="59" spans="1:7" ht="13.15" customHeight="1" x14ac:dyDescent="0.2">
      <c r="A59" s="33" t="s">
        <v>226</v>
      </c>
      <c r="B59" s="35" t="s">
        <v>227</v>
      </c>
      <c r="C59" s="12"/>
      <c r="D59" s="12"/>
      <c r="E59" s="12"/>
      <c r="F59" s="12"/>
    </row>
    <row r="60" spans="1:7" ht="13.15" customHeight="1" x14ac:dyDescent="0.2">
      <c r="A60" s="42" t="s">
        <v>228</v>
      </c>
      <c r="B60" s="35" t="s">
        <v>229</v>
      </c>
      <c r="C60" s="12"/>
      <c r="D60" s="12"/>
      <c r="E60" s="12"/>
      <c r="F60" s="12"/>
    </row>
    <row r="61" spans="1:7" ht="13.15" customHeight="1" x14ac:dyDescent="0.2">
      <c r="A61" s="33" t="s">
        <v>181</v>
      </c>
      <c r="B61" s="35" t="s">
        <v>185</v>
      </c>
      <c r="C61" s="12"/>
      <c r="D61" s="12"/>
      <c r="E61" s="12"/>
      <c r="F61" s="12"/>
    </row>
    <row r="62" spans="1:7" ht="13.15" customHeight="1" x14ac:dyDescent="0.2">
      <c r="A62" s="33" t="s">
        <v>54</v>
      </c>
      <c r="B62" s="35" t="s">
        <v>55</v>
      </c>
      <c r="C62" s="12"/>
      <c r="D62" s="12"/>
      <c r="E62" s="12"/>
      <c r="F62" s="12"/>
    </row>
    <row r="63" spans="1:7" ht="13.15" customHeight="1" x14ac:dyDescent="0.2">
      <c r="A63" s="43" t="s">
        <v>187</v>
      </c>
      <c r="B63" s="35" t="s">
        <v>186</v>
      </c>
      <c r="C63" s="12">
        <f>8.2+40.5</f>
        <v>48.7</v>
      </c>
      <c r="D63" s="12">
        <f>163.56</f>
        <v>163.56</v>
      </c>
      <c r="E63" s="12"/>
      <c r="F63" s="12"/>
    </row>
    <row r="64" spans="1:7" ht="13.15" customHeight="1" x14ac:dyDescent="0.2">
      <c r="A64" s="4"/>
      <c r="B64" s="5"/>
      <c r="C64" s="25">
        <f>SUM(C6:C63)</f>
        <v>211.54000000000002</v>
      </c>
      <c r="D64" s="25">
        <f>SUM(D6:D63)</f>
        <v>199.68</v>
      </c>
      <c r="E64" s="25">
        <f>SUM(E6:E63)</f>
        <v>207.83</v>
      </c>
      <c r="F64" s="25">
        <f>SUM(F6:F63)</f>
        <v>0</v>
      </c>
      <c r="G64" s="32">
        <f>SUM(C64:F64)</f>
        <v>619.05000000000007</v>
      </c>
    </row>
    <row r="65" spans="1:7" ht="13.15" customHeight="1" x14ac:dyDescent="0.2">
      <c r="A65" s="4"/>
      <c r="B65" s="5"/>
      <c r="C65" s="25"/>
      <c r="D65" s="25"/>
      <c r="E65" s="25"/>
      <c r="F65" s="25"/>
      <c r="G65" s="32"/>
    </row>
    <row r="66" spans="1:7" ht="15" customHeight="1" x14ac:dyDescent="0.2">
      <c r="A66" s="6" t="s">
        <v>246</v>
      </c>
      <c r="B66" s="7" t="s">
        <v>64</v>
      </c>
      <c r="C66" s="19"/>
      <c r="D66" s="19"/>
      <c r="E66" s="20" t="s">
        <v>109</v>
      </c>
      <c r="F66" s="19"/>
    </row>
    <row r="67" spans="1:7" ht="15" customHeight="1" x14ac:dyDescent="0.2">
      <c r="A67" s="6" t="s">
        <v>110</v>
      </c>
      <c r="B67" s="7" t="s">
        <v>66</v>
      </c>
      <c r="C67" s="19"/>
      <c r="D67" s="19"/>
      <c r="E67" s="20" t="s">
        <v>111</v>
      </c>
      <c r="F67" s="19"/>
    </row>
    <row r="68" spans="1:7" ht="15" customHeight="1" x14ac:dyDescent="0.2">
      <c r="A68" s="21" t="s">
        <v>112</v>
      </c>
      <c r="B68" s="7" t="s">
        <v>68</v>
      </c>
      <c r="C68" s="19"/>
      <c r="D68" s="19"/>
      <c r="E68" s="28"/>
      <c r="F68" s="19"/>
    </row>
    <row r="69" spans="1:7" ht="15" customHeight="1" x14ac:dyDescent="0.2">
      <c r="A69" s="6" t="s">
        <v>73</v>
      </c>
      <c r="B69" s="7" t="s">
        <v>72</v>
      </c>
      <c r="C69" s="19"/>
      <c r="D69" s="19"/>
      <c r="E69" s="22"/>
      <c r="F69" s="19"/>
    </row>
    <row r="70" spans="1:7" ht="15" customHeight="1" x14ac:dyDescent="0.2">
      <c r="A70" s="6" t="s">
        <v>247</v>
      </c>
      <c r="B70" s="8" t="s">
        <v>74</v>
      </c>
      <c r="C70" s="19"/>
      <c r="D70" s="19"/>
      <c r="E70" s="20"/>
      <c r="F70" s="19"/>
    </row>
    <row r="71" spans="1:7" ht="15" customHeight="1" x14ac:dyDescent="0.2">
      <c r="A71" s="6" t="s">
        <v>248</v>
      </c>
      <c r="B71" s="8"/>
      <c r="C71" s="19"/>
      <c r="D71" s="19"/>
      <c r="E71" s="22"/>
      <c r="F71" s="19"/>
    </row>
    <row r="72" spans="1:7" ht="11.45" customHeight="1" x14ac:dyDescent="0.2">
      <c r="B72" s="2"/>
    </row>
    <row r="73" spans="1:7" ht="11.45" customHeight="1" x14ac:dyDescent="0.2">
      <c r="B73" s="2"/>
    </row>
    <row r="74" spans="1:7" ht="11.45" customHeight="1" x14ac:dyDescent="0.2">
      <c r="B74" s="2"/>
    </row>
    <row r="75" spans="1:7" ht="11.45" customHeight="1" x14ac:dyDescent="0.2">
      <c r="B75" s="2"/>
    </row>
    <row r="76" spans="1:7" ht="11.45" customHeight="1" x14ac:dyDescent="0.2">
      <c r="B76" s="2"/>
    </row>
    <row r="77" spans="1:7" ht="11.45" customHeight="1" x14ac:dyDescent="0.2">
      <c r="B77" s="2"/>
    </row>
    <row r="78" spans="1:7" ht="11.45" customHeight="1" x14ac:dyDescent="0.2">
      <c r="B78" s="2"/>
    </row>
    <row r="79" spans="1:7" ht="11.45" customHeight="1" x14ac:dyDescent="0.2">
      <c r="B79" s="2"/>
    </row>
    <row r="80" spans="1:7" ht="11.45" customHeight="1" x14ac:dyDescent="0.2">
      <c r="B80" s="2"/>
    </row>
    <row r="81" spans="2:2" ht="11.45" customHeight="1" x14ac:dyDescent="0.2">
      <c r="B81" s="2"/>
    </row>
    <row r="82" spans="2:2" ht="11.45" customHeight="1" x14ac:dyDescent="0.2">
      <c r="B82" s="2"/>
    </row>
    <row r="83" spans="2:2" ht="11.45" customHeight="1" x14ac:dyDescent="0.2">
      <c r="B83" s="2"/>
    </row>
    <row r="84" spans="2:2" ht="11.45" customHeight="1" x14ac:dyDescent="0.2">
      <c r="B84" s="2"/>
    </row>
    <row r="85" spans="2:2" ht="11.45" customHeight="1" x14ac:dyDescent="0.2">
      <c r="B85" s="2"/>
    </row>
    <row r="86" spans="2:2" ht="11.45" customHeight="1" x14ac:dyDescent="0.2">
      <c r="B86" s="2"/>
    </row>
    <row r="87" spans="2:2" ht="11.45" customHeight="1" x14ac:dyDescent="0.2">
      <c r="B87" s="2"/>
    </row>
    <row r="88" spans="2:2" ht="11.45" customHeight="1" x14ac:dyDescent="0.2">
      <c r="B88" s="2"/>
    </row>
    <row r="89" spans="2:2" ht="11.45" customHeight="1" x14ac:dyDescent="0.2">
      <c r="B89" s="2"/>
    </row>
    <row r="90" spans="2:2" ht="11.45" customHeight="1" x14ac:dyDescent="0.2">
      <c r="B90" s="2"/>
    </row>
    <row r="91" spans="2:2" ht="11.45" customHeight="1" x14ac:dyDescent="0.2">
      <c r="B91" s="2"/>
    </row>
    <row r="92" spans="2:2" ht="11.45" customHeight="1" x14ac:dyDescent="0.2">
      <c r="B92" s="2"/>
    </row>
    <row r="93" spans="2:2" ht="11.45" customHeight="1" x14ac:dyDescent="0.2">
      <c r="B93" s="2"/>
    </row>
    <row r="94" spans="2:2" ht="11.45" customHeight="1" x14ac:dyDescent="0.2">
      <c r="B94" s="2"/>
    </row>
    <row r="95" spans="2:2" ht="11.45" customHeight="1" x14ac:dyDescent="0.2">
      <c r="B95" s="2"/>
    </row>
    <row r="96" spans="2:2" ht="11.45" customHeight="1" x14ac:dyDescent="0.2">
      <c r="B96" s="2"/>
    </row>
    <row r="97" spans="2:2" ht="11.45" customHeight="1" x14ac:dyDescent="0.2">
      <c r="B97" s="2"/>
    </row>
    <row r="98" spans="2:2" ht="11.45" customHeight="1" x14ac:dyDescent="0.2">
      <c r="B98" s="2"/>
    </row>
    <row r="99" spans="2:2" ht="11.45" customHeight="1" x14ac:dyDescent="0.2">
      <c r="B99" s="2"/>
    </row>
    <row r="100" spans="2:2" ht="11.45" customHeight="1" x14ac:dyDescent="0.2">
      <c r="B100" s="2"/>
    </row>
    <row r="101" spans="2:2" ht="11.45" customHeight="1" x14ac:dyDescent="0.2">
      <c r="B101" s="2"/>
    </row>
    <row r="102" spans="2:2" ht="11.45" customHeight="1" x14ac:dyDescent="0.2">
      <c r="B102" s="2"/>
    </row>
    <row r="103" spans="2:2" ht="11.45" customHeight="1" x14ac:dyDescent="0.2">
      <c r="B103" s="2"/>
    </row>
    <row r="104" spans="2:2" ht="11.45" customHeight="1" x14ac:dyDescent="0.2">
      <c r="B104" s="2"/>
    </row>
    <row r="105" spans="2:2" ht="11.45" customHeight="1" x14ac:dyDescent="0.2">
      <c r="B105" s="2"/>
    </row>
    <row r="106" spans="2:2" ht="11.45" customHeight="1" x14ac:dyDescent="0.2">
      <c r="B106" s="2"/>
    </row>
    <row r="107" spans="2:2" ht="11.45" customHeight="1" x14ac:dyDescent="0.2">
      <c r="B107" s="2"/>
    </row>
    <row r="108" spans="2:2" ht="11.45" customHeight="1" x14ac:dyDescent="0.2">
      <c r="B108" s="2"/>
    </row>
    <row r="109" spans="2:2" ht="11.45" customHeight="1" x14ac:dyDescent="0.2">
      <c r="B109" s="2"/>
    </row>
    <row r="110" spans="2:2" ht="11.45" customHeight="1" x14ac:dyDescent="0.2">
      <c r="B110" s="2"/>
    </row>
    <row r="111" spans="2:2" ht="11.45" customHeight="1" x14ac:dyDescent="0.2">
      <c r="B111" s="2"/>
    </row>
    <row r="112" spans="2:2" ht="11.45" customHeight="1" x14ac:dyDescent="0.2">
      <c r="B112" s="2"/>
    </row>
    <row r="113" spans="2:2" ht="11.45" customHeight="1" x14ac:dyDescent="0.2">
      <c r="B113" s="2"/>
    </row>
    <row r="114" spans="2:2" ht="11.45" customHeight="1" x14ac:dyDescent="0.2">
      <c r="B114" s="2"/>
    </row>
    <row r="115" spans="2:2" ht="11.45" customHeight="1" x14ac:dyDescent="0.2">
      <c r="B115" s="2"/>
    </row>
    <row r="116" spans="2:2" ht="11.45" customHeight="1" x14ac:dyDescent="0.2">
      <c r="B116" s="2"/>
    </row>
    <row r="117" spans="2:2" ht="11.45" customHeight="1" x14ac:dyDescent="0.2">
      <c r="B117" s="2"/>
    </row>
    <row r="118" spans="2:2" ht="11.45" customHeight="1" x14ac:dyDescent="0.2">
      <c r="B118" s="2"/>
    </row>
    <row r="119" spans="2:2" ht="11.45" customHeight="1" x14ac:dyDescent="0.2">
      <c r="B119" s="2"/>
    </row>
    <row r="120" spans="2:2" ht="11.45" customHeight="1" x14ac:dyDescent="0.2">
      <c r="B120" s="2"/>
    </row>
    <row r="121" spans="2:2" ht="11.45" customHeight="1" x14ac:dyDescent="0.2">
      <c r="B121" s="2"/>
    </row>
    <row r="122" spans="2:2" ht="11.45" customHeight="1" x14ac:dyDescent="0.2">
      <c r="B122" s="2"/>
    </row>
    <row r="123" spans="2:2" ht="11.45" customHeight="1" x14ac:dyDescent="0.2">
      <c r="B123" s="2"/>
    </row>
    <row r="124" spans="2:2" ht="11.45" customHeight="1" x14ac:dyDescent="0.2">
      <c r="B124" s="2"/>
    </row>
    <row r="125" spans="2:2" ht="11.45" customHeight="1" x14ac:dyDescent="0.2">
      <c r="B125" s="2"/>
    </row>
    <row r="126" spans="2:2" ht="11.45" customHeight="1" x14ac:dyDescent="0.2">
      <c r="B126" s="2"/>
    </row>
    <row r="127" spans="2:2" ht="11.45" customHeight="1" x14ac:dyDescent="0.2">
      <c r="B127" s="2"/>
    </row>
    <row r="128" spans="2:2" ht="11.45" customHeight="1" x14ac:dyDescent="0.2">
      <c r="B128" s="2"/>
    </row>
    <row r="129" spans="2:2" ht="11.45" customHeight="1" x14ac:dyDescent="0.2">
      <c r="B129" s="2"/>
    </row>
    <row r="130" spans="2:2" ht="11.45" customHeight="1" x14ac:dyDescent="0.2">
      <c r="B130" s="2"/>
    </row>
    <row r="131" spans="2:2" ht="11.45" customHeight="1" x14ac:dyDescent="0.2">
      <c r="B131" s="2"/>
    </row>
    <row r="132" spans="2:2" ht="11.45" customHeight="1" x14ac:dyDescent="0.2">
      <c r="B132" s="2"/>
    </row>
    <row r="133" spans="2:2" ht="11.45" customHeight="1" x14ac:dyDescent="0.2">
      <c r="B133" s="2"/>
    </row>
    <row r="134" spans="2:2" ht="11.45" customHeight="1" x14ac:dyDescent="0.2">
      <c r="B134" s="2"/>
    </row>
    <row r="135" spans="2:2" ht="11.45" customHeight="1" x14ac:dyDescent="0.2">
      <c r="B135" s="2"/>
    </row>
    <row r="136" spans="2:2" ht="11.45" customHeight="1" x14ac:dyDescent="0.2">
      <c r="B136" s="2"/>
    </row>
    <row r="137" spans="2:2" ht="11.45" customHeight="1" x14ac:dyDescent="0.2">
      <c r="B137" s="2"/>
    </row>
    <row r="138" spans="2:2" ht="11.45" customHeight="1" x14ac:dyDescent="0.2">
      <c r="B138" s="2"/>
    </row>
    <row r="139" spans="2:2" ht="11.45" customHeight="1" x14ac:dyDescent="0.2">
      <c r="B139" s="2"/>
    </row>
    <row r="140" spans="2:2" ht="11.45" customHeight="1" x14ac:dyDescent="0.2">
      <c r="B140" s="2"/>
    </row>
    <row r="141" spans="2:2" ht="11.45" customHeight="1" x14ac:dyDescent="0.2">
      <c r="B141" s="2"/>
    </row>
    <row r="142" spans="2:2" ht="11.45" customHeight="1" x14ac:dyDescent="0.2">
      <c r="B142" s="2"/>
    </row>
    <row r="143" spans="2:2" ht="11.45" customHeight="1" x14ac:dyDescent="0.2">
      <c r="B143" s="2"/>
    </row>
    <row r="144" spans="2:2" ht="11.45" customHeight="1" x14ac:dyDescent="0.2">
      <c r="B144" s="2"/>
    </row>
    <row r="145" spans="2:2" ht="11.45" customHeight="1" x14ac:dyDescent="0.2">
      <c r="B145" s="2"/>
    </row>
    <row r="146" spans="2:2" ht="11.45" customHeight="1" x14ac:dyDescent="0.2">
      <c r="B146" s="2"/>
    </row>
    <row r="147" spans="2:2" ht="11.45" customHeight="1" x14ac:dyDescent="0.2">
      <c r="B147" s="2"/>
    </row>
    <row r="148" spans="2:2" ht="11.45" customHeight="1" x14ac:dyDescent="0.2">
      <c r="B148" s="2"/>
    </row>
    <row r="149" spans="2:2" ht="11.45" customHeight="1" x14ac:dyDescent="0.2">
      <c r="B149" s="2"/>
    </row>
    <row r="150" spans="2:2" ht="11.45" customHeight="1" x14ac:dyDescent="0.2">
      <c r="B150" s="2"/>
    </row>
    <row r="151" spans="2:2" ht="11.45" customHeight="1" x14ac:dyDescent="0.2">
      <c r="B151" s="2"/>
    </row>
    <row r="152" spans="2:2" ht="11.45" customHeight="1" x14ac:dyDescent="0.2">
      <c r="B152" s="2"/>
    </row>
    <row r="153" spans="2:2" ht="11.45" customHeight="1" x14ac:dyDescent="0.2">
      <c r="B153" s="2"/>
    </row>
    <row r="154" spans="2:2" ht="11.45" customHeight="1" x14ac:dyDescent="0.2">
      <c r="B154" s="2"/>
    </row>
    <row r="155" spans="2:2" ht="11.45" customHeight="1" x14ac:dyDescent="0.2">
      <c r="B155" s="2"/>
    </row>
    <row r="156" spans="2:2" ht="11.45" customHeight="1" x14ac:dyDescent="0.2">
      <c r="B156" s="2"/>
    </row>
    <row r="157" spans="2:2" ht="11.45" customHeight="1" x14ac:dyDescent="0.2">
      <c r="B157" s="2"/>
    </row>
    <row r="158" spans="2:2" ht="11.45" customHeight="1" x14ac:dyDescent="0.2">
      <c r="B158" s="2"/>
    </row>
    <row r="159" spans="2:2" ht="11.45" customHeight="1" x14ac:dyDescent="0.2">
      <c r="B159" s="2"/>
    </row>
    <row r="160" spans="2:2" ht="11.45" customHeight="1" x14ac:dyDescent="0.2">
      <c r="B160" s="2"/>
    </row>
    <row r="161" spans="2:2" ht="11.45" customHeight="1" x14ac:dyDescent="0.2">
      <c r="B161" s="2"/>
    </row>
    <row r="162" spans="2:2" ht="11.45" customHeight="1" x14ac:dyDescent="0.2">
      <c r="B162" s="2"/>
    </row>
    <row r="163" spans="2:2" ht="11.45" customHeight="1" x14ac:dyDescent="0.2">
      <c r="B163" s="2"/>
    </row>
    <row r="164" spans="2:2" ht="11.45" customHeight="1" x14ac:dyDescent="0.2">
      <c r="B164" s="2"/>
    </row>
    <row r="165" spans="2:2" ht="11.45" customHeight="1" x14ac:dyDescent="0.2">
      <c r="B165" s="2"/>
    </row>
    <row r="166" spans="2:2" ht="11.45" customHeight="1" x14ac:dyDescent="0.2">
      <c r="B166" s="2"/>
    </row>
    <row r="167" spans="2:2" ht="11.45" customHeight="1" x14ac:dyDescent="0.2">
      <c r="B167" s="2"/>
    </row>
    <row r="168" spans="2:2" ht="11.45" customHeight="1" x14ac:dyDescent="0.2">
      <c r="B168" s="2"/>
    </row>
    <row r="169" spans="2:2" ht="11.45" customHeight="1" x14ac:dyDescent="0.2">
      <c r="B169" s="2"/>
    </row>
    <row r="170" spans="2:2" ht="11.45" customHeight="1" x14ac:dyDescent="0.2">
      <c r="B170" s="2"/>
    </row>
    <row r="171" spans="2:2" ht="11.45" customHeight="1" x14ac:dyDescent="0.2">
      <c r="B171" s="2"/>
    </row>
    <row r="172" spans="2:2" ht="11.45" customHeight="1" x14ac:dyDescent="0.2">
      <c r="B172" s="2"/>
    </row>
    <row r="173" spans="2:2" ht="11.45" customHeight="1" x14ac:dyDescent="0.2">
      <c r="B173" s="2"/>
    </row>
    <row r="174" spans="2:2" ht="11.45" customHeight="1" x14ac:dyDescent="0.2">
      <c r="B174" s="2"/>
    </row>
    <row r="175" spans="2:2" ht="11.45" customHeight="1" x14ac:dyDescent="0.2">
      <c r="B175" s="2"/>
    </row>
    <row r="176" spans="2:2" ht="11.45" customHeight="1" x14ac:dyDescent="0.2">
      <c r="B176" s="2"/>
    </row>
    <row r="177" spans="2:2" ht="11.45" customHeight="1" x14ac:dyDescent="0.2">
      <c r="B177" s="2"/>
    </row>
    <row r="178" spans="2:2" ht="11.45" customHeight="1" x14ac:dyDescent="0.2">
      <c r="B178" s="2"/>
    </row>
    <row r="179" spans="2:2" ht="11.45" customHeight="1" x14ac:dyDescent="0.2">
      <c r="B179" s="2"/>
    </row>
    <row r="180" spans="2:2" ht="11.45" customHeight="1" x14ac:dyDescent="0.2">
      <c r="B180" s="2"/>
    </row>
    <row r="181" spans="2:2" ht="11.45" customHeight="1" x14ac:dyDescent="0.2">
      <c r="B181" s="2"/>
    </row>
    <row r="182" spans="2:2" ht="11.45" customHeight="1" x14ac:dyDescent="0.2">
      <c r="B182" s="2"/>
    </row>
    <row r="183" spans="2:2" ht="11.45" customHeight="1" x14ac:dyDescent="0.2">
      <c r="B183" s="2"/>
    </row>
    <row r="184" spans="2:2" ht="11.45" customHeight="1" x14ac:dyDescent="0.2">
      <c r="B184" s="2"/>
    </row>
    <row r="185" spans="2:2" ht="11.45" customHeight="1" x14ac:dyDescent="0.2">
      <c r="B185" s="2"/>
    </row>
    <row r="186" spans="2:2" ht="11.45" customHeight="1" x14ac:dyDescent="0.2">
      <c r="B186" s="2"/>
    </row>
    <row r="187" spans="2:2" ht="11.45" customHeight="1" x14ac:dyDescent="0.2">
      <c r="B187" s="2"/>
    </row>
    <row r="188" spans="2:2" ht="11.45" customHeight="1" x14ac:dyDescent="0.2">
      <c r="B188" s="2"/>
    </row>
    <row r="189" spans="2:2" ht="11.45" customHeight="1" x14ac:dyDescent="0.2">
      <c r="B189" s="2"/>
    </row>
    <row r="190" spans="2:2" ht="11.45" customHeight="1" x14ac:dyDescent="0.2">
      <c r="B190" s="2"/>
    </row>
    <row r="191" spans="2:2" ht="11.45" customHeight="1" x14ac:dyDescent="0.2">
      <c r="B191" s="2"/>
    </row>
    <row r="192" spans="2:2" ht="11.45" customHeight="1" x14ac:dyDescent="0.2">
      <c r="B192" s="2"/>
    </row>
    <row r="193" spans="2:2" ht="11.45" customHeight="1" x14ac:dyDescent="0.2">
      <c r="B193" s="2"/>
    </row>
  </sheetData>
  <phoneticPr fontId="0" type="noConversion"/>
  <pageMargins left="0.25" right="0.25" top="0.75" bottom="0.25" header="0.25" footer="0.33"/>
  <pageSetup paperSize="5" scale="93" orientation="portrait" r:id="rId1"/>
  <headerFooter alignWithMargins="0">
    <oddHeader xml:space="preserve">&amp;C&amp;24 2022 Municipal Recycling Report&amp;10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G193"/>
  <sheetViews>
    <sheetView topLeftCell="A36" workbookViewId="0">
      <selection activeCell="N29" sqref="N29"/>
    </sheetView>
  </sheetViews>
  <sheetFormatPr defaultRowHeight="11.45" customHeight="1" x14ac:dyDescent="0.2"/>
  <cols>
    <col min="1" max="1" width="61.140625" style="1" customWidth="1"/>
    <col min="2" max="2" width="5.7109375" style="1" customWidth="1"/>
    <col min="3" max="6" width="8.7109375" style="1" customWidth="1"/>
    <col min="7" max="16384" width="9.140625" style="1"/>
  </cols>
  <sheetData>
    <row r="1" spans="1:6" ht="25.5" x14ac:dyDescent="0.2">
      <c r="A1" s="50" t="s">
        <v>239</v>
      </c>
      <c r="B1" s="50" t="s">
        <v>1</v>
      </c>
      <c r="C1" s="51" t="s">
        <v>235</v>
      </c>
      <c r="D1" s="51" t="s">
        <v>237</v>
      </c>
      <c r="E1" s="51" t="s">
        <v>236</v>
      </c>
      <c r="F1" s="51" t="s">
        <v>238</v>
      </c>
    </row>
    <row r="2" spans="1:6" ht="12.75" x14ac:dyDescent="0.2">
      <c r="A2" s="9" t="s">
        <v>62</v>
      </c>
      <c r="B2" s="10">
        <v>38</v>
      </c>
      <c r="C2" s="18" t="s">
        <v>59</v>
      </c>
      <c r="D2" s="18" t="s">
        <v>61</v>
      </c>
      <c r="E2" s="18" t="s">
        <v>60</v>
      </c>
      <c r="F2" s="18" t="s">
        <v>61</v>
      </c>
    </row>
    <row r="3" spans="1:6" ht="15.75" x14ac:dyDescent="0.25">
      <c r="A3" s="13" t="s">
        <v>84</v>
      </c>
      <c r="B3" s="14" t="s">
        <v>85</v>
      </c>
      <c r="C3" s="18" t="s">
        <v>59</v>
      </c>
      <c r="D3" s="18" t="s">
        <v>61</v>
      </c>
      <c r="E3" s="18" t="s">
        <v>60</v>
      </c>
      <c r="F3" s="18" t="s">
        <v>61</v>
      </c>
    </row>
    <row r="4" spans="1:6" ht="12.75" x14ac:dyDescent="0.2">
      <c r="A4" s="9" t="s">
        <v>57</v>
      </c>
      <c r="B4" s="11"/>
      <c r="C4" s="18" t="s">
        <v>59</v>
      </c>
      <c r="D4" s="18" t="s">
        <v>59</v>
      </c>
      <c r="E4" s="18" t="s">
        <v>60</v>
      </c>
      <c r="F4" s="18" t="s">
        <v>59</v>
      </c>
    </row>
    <row r="5" spans="1:6" ht="12.75" x14ac:dyDescent="0.2">
      <c r="A5" s="9" t="s">
        <v>58</v>
      </c>
      <c r="B5" s="11"/>
      <c r="C5" s="18" t="s">
        <v>59</v>
      </c>
      <c r="D5" s="18" t="s">
        <v>59</v>
      </c>
      <c r="E5" s="18" t="s">
        <v>59</v>
      </c>
      <c r="F5" s="18" t="s">
        <v>59</v>
      </c>
    </row>
    <row r="6" spans="1:6" ht="13.15" customHeight="1" x14ac:dyDescent="0.2">
      <c r="A6" s="42" t="s">
        <v>174</v>
      </c>
      <c r="B6" s="35" t="s">
        <v>63</v>
      </c>
      <c r="C6" s="12">
        <v>213.45</v>
      </c>
      <c r="D6" s="12"/>
      <c r="E6" s="12">
        <v>464.75</v>
      </c>
      <c r="F6" s="12"/>
    </row>
    <row r="7" spans="1:6" ht="13.15" customHeight="1" x14ac:dyDescent="0.2">
      <c r="A7" s="42" t="s">
        <v>175</v>
      </c>
      <c r="B7" s="35" t="s">
        <v>56</v>
      </c>
      <c r="C7" s="12">
        <v>432.02</v>
      </c>
      <c r="D7" s="12"/>
      <c r="E7" s="12">
        <v>32.51</v>
      </c>
      <c r="F7" s="12"/>
    </row>
    <row r="8" spans="1:6" ht="13.15" customHeight="1" x14ac:dyDescent="0.2">
      <c r="A8" s="33" t="s">
        <v>4</v>
      </c>
      <c r="B8" s="35" t="s">
        <v>5</v>
      </c>
      <c r="C8" s="12"/>
      <c r="D8" s="12">
        <v>27.02</v>
      </c>
      <c r="E8" s="12">
        <v>1271.6099999999999</v>
      </c>
      <c r="F8" s="12">
        <v>835</v>
      </c>
    </row>
    <row r="9" spans="1:6" ht="13.15" customHeight="1" x14ac:dyDescent="0.2">
      <c r="A9" s="33" t="s">
        <v>230</v>
      </c>
      <c r="B9" s="35" t="s">
        <v>182</v>
      </c>
      <c r="C9" s="12"/>
      <c r="D9" s="12"/>
      <c r="E9" s="12">
        <v>2.1</v>
      </c>
      <c r="F9" s="12"/>
    </row>
    <row r="10" spans="1:6" ht="13.15" customHeight="1" x14ac:dyDescent="0.2">
      <c r="A10" s="33" t="s">
        <v>176</v>
      </c>
      <c r="B10" s="35" t="s">
        <v>38</v>
      </c>
      <c r="C10" s="12"/>
      <c r="D10" s="12"/>
      <c r="E10" s="12"/>
      <c r="F10" s="12">
        <v>169</v>
      </c>
    </row>
    <row r="11" spans="1:6" ht="13.15" customHeight="1" x14ac:dyDescent="0.2">
      <c r="A11" s="33" t="s">
        <v>177</v>
      </c>
      <c r="B11" s="35" t="s">
        <v>41</v>
      </c>
      <c r="C11" s="12"/>
      <c r="D11" s="12"/>
      <c r="E11" s="12">
        <v>2.4500000000000002</v>
      </c>
      <c r="F11" s="12">
        <v>91</v>
      </c>
    </row>
    <row r="12" spans="1:6" ht="13.15" customHeight="1" x14ac:dyDescent="0.2">
      <c r="A12" s="33" t="s">
        <v>39</v>
      </c>
      <c r="B12" s="35" t="s">
        <v>40</v>
      </c>
      <c r="C12" s="12"/>
      <c r="D12" s="12">
        <v>12.69</v>
      </c>
      <c r="E12" s="12"/>
      <c r="F12" s="12"/>
    </row>
    <row r="13" spans="1:6" ht="13.15" customHeight="1" x14ac:dyDescent="0.2">
      <c r="A13" s="33" t="s">
        <v>178</v>
      </c>
      <c r="B13" s="35" t="s">
        <v>42</v>
      </c>
      <c r="C13" s="12"/>
      <c r="D13" s="12">
        <v>8.4499999999999993</v>
      </c>
      <c r="E13" s="12">
        <v>350.55</v>
      </c>
      <c r="F13" s="12">
        <v>398</v>
      </c>
    </row>
    <row r="14" spans="1:6" ht="13.15" customHeight="1" x14ac:dyDescent="0.2">
      <c r="A14" s="33" t="s">
        <v>43</v>
      </c>
      <c r="B14" s="35" t="s">
        <v>44</v>
      </c>
      <c r="C14" s="12"/>
      <c r="D14" s="12">
        <v>0.31</v>
      </c>
      <c r="E14" s="12"/>
      <c r="F14" s="12">
        <v>5</v>
      </c>
    </row>
    <row r="15" spans="1:6" ht="13.15" customHeight="1" x14ac:dyDescent="0.2">
      <c r="A15" s="33" t="s">
        <v>7</v>
      </c>
      <c r="B15" s="35" t="s">
        <v>8</v>
      </c>
      <c r="C15" s="12"/>
      <c r="D15" s="12"/>
      <c r="E15" s="12"/>
      <c r="F15" s="12"/>
    </row>
    <row r="16" spans="1:6" ht="13.15" customHeight="1" x14ac:dyDescent="0.2">
      <c r="A16" s="33" t="s">
        <v>188</v>
      </c>
      <c r="B16" s="35" t="s">
        <v>2</v>
      </c>
      <c r="C16" s="12"/>
      <c r="D16" s="12">
        <v>0.84</v>
      </c>
      <c r="E16" s="12"/>
      <c r="F16" s="12"/>
    </row>
    <row r="17" spans="1:6" ht="13.15" customHeight="1" x14ac:dyDescent="0.2">
      <c r="A17" s="33" t="s">
        <v>189</v>
      </c>
      <c r="B17" s="35" t="s">
        <v>10</v>
      </c>
      <c r="C17" s="12"/>
      <c r="D17" s="12">
        <v>1.58</v>
      </c>
      <c r="E17" s="12"/>
      <c r="F17" s="12"/>
    </row>
    <row r="18" spans="1:6" ht="13.15" customHeight="1" x14ac:dyDescent="0.2">
      <c r="A18" s="33" t="s">
        <v>190</v>
      </c>
      <c r="B18" s="35" t="s">
        <v>31</v>
      </c>
      <c r="C18" s="12"/>
      <c r="D18" s="12"/>
      <c r="E18" s="12"/>
      <c r="F18" s="12"/>
    </row>
    <row r="19" spans="1:6" ht="13.15" customHeight="1" x14ac:dyDescent="0.2">
      <c r="A19" s="33" t="s">
        <v>191</v>
      </c>
      <c r="B19" s="35" t="s">
        <v>3</v>
      </c>
      <c r="C19" s="12"/>
      <c r="D19" s="12"/>
      <c r="E19" s="12">
        <v>0.04</v>
      </c>
      <c r="F19" s="12"/>
    </row>
    <row r="20" spans="1:6" ht="13.15" customHeight="1" x14ac:dyDescent="0.2">
      <c r="A20" s="33" t="s">
        <v>192</v>
      </c>
      <c r="B20" s="36" t="s">
        <v>9</v>
      </c>
      <c r="C20" s="12"/>
      <c r="D20" s="12"/>
      <c r="E20" s="12">
        <v>61</v>
      </c>
      <c r="F20" s="12"/>
    </row>
    <row r="21" spans="1:6" ht="13.15" customHeight="1" x14ac:dyDescent="0.2">
      <c r="A21" s="33" t="s">
        <v>193</v>
      </c>
      <c r="B21" s="36" t="s">
        <v>32</v>
      </c>
      <c r="C21" s="12"/>
      <c r="D21" s="12"/>
      <c r="E21" s="12"/>
      <c r="F21" s="12"/>
    </row>
    <row r="22" spans="1:6" ht="13.15" customHeight="1" x14ac:dyDescent="0.2">
      <c r="A22" s="33" t="s">
        <v>194</v>
      </c>
      <c r="B22" s="36" t="s">
        <v>33</v>
      </c>
      <c r="C22" s="12"/>
      <c r="D22" s="12"/>
      <c r="E22" s="12">
        <v>5.85</v>
      </c>
      <c r="F22" s="12"/>
    </row>
    <row r="23" spans="1:6" ht="13.15" customHeight="1" x14ac:dyDescent="0.2">
      <c r="A23" s="33" t="s">
        <v>195</v>
      </c>
      <c r="B23" s="36" t="s">
        <v>34</v>
      </c>
      <c r="C23" s="12"/>
      <c r="D23" s="12"/>
      <c r="E23" s="12">
        <v>0.13</v>
      </c>
      <c r="F23" s="12"/>
    </row>
    <row r="24" spans="1:6" ht="13.15" customHeight="1" x14ac:dyDescent="0.2">
      <c r="A24" s="33" t="s">
        <v>196</v>
      </c>
      <c r="B24" s="36" t="s">
        <v>35</v>
      </c>
      <c r="C24" s="12"/>
      <c r="D24" s="12"/>
      <c r="E24" s="12"/>
      <c r="F24" s="12"/>
    </row>
    <row r="25" spans="1:6" ht="13.15" customHeight="1" x14ac:dyDescent="0.2">
      <c r="A25" s="33" t="s">
        <v>197</v>
      </c>
      <c r="B25" s="36" t="s">
        <v>36</v>
      </c>
      <c r="C25" s="12"/>
      <c r="D25" s="12"/>
      <c r="E25" s="12">
        <v>0.01</v>
      </c>
      <c r="F25" s="12">
        <v>46</v>
      </c>
    </row>
    <row r="26" spans="1:6" ht="13.15" customHeight="1" x14ac:dyDescent="0.2">
      <c r="A26" s="33" t="s">
        <v>198</v>
      </c>
      <c r="B26" s="36" t="s">
        <v>37</v>
      </c>
      <c r="C26" s="12"/>
      <c r="D26" s="12"/>
      <c r="E26" s="12"/>
      <c r="F26" s="12"/>
    </row>
    <row r="27" spans="1:6" ht="13.15" customHeight="1" x14ac:dyDescent="0.2">
      <c r="A27" s="33" t="s">
        <v>231</v>
      </c>
      <c r="B27" s="36" t="s">
        <v>53</v>
      </c>
      <c r="C27" s="12"/>
      <c r="D27" s="12"/>
      <c r="E27" s="12"/>
      <c r="F27" s="12"/>
    </row>
    <row r="28" spans="1:6" ht="13.15" customHeight="1" x14ac:dyDescent="0.2">
      <c r="A28" s="33" t="s">
        <v>179</v>
      </c>
      <c r="B28" s="35" t="s">
        <v>29</v>
      </c>
      <c r="C28" s="12"/>
      <c r="D28" s="12"/>
      <c r="E28" s="12">
        <v>6.8</v>
      </c>
      <c r="F28" s="12"/>
    </row>
    <row r="29" spans="1:6" ht="13.15" customHeight="1" x14ac:dyDescent="0.2">
      <c r="A29" s="43" t="s">
        <v>180</v>
      </c>
      <c r="B29" s="35" t="s">
        <v>11</v>
      </c>
      <c r="C29" s="12"/>
      <c r="D29" s="12"/>
      <c r="E29" s="12"/>
      <c r="F29" s="12"/>
    </row>
    <row r="30" spans="1:6" ht="13.15" customHeight="1" x14ac:dyDescent="0.2">
      <c r="A30" s="33" t="s">
        <v>18</v>
      </c>
      <c r="B30" s="35" t="s">
        <v>19</v>
      </c>
      <c r="C30" s="12"/>
      <c r="D30" s="12"/>
      <c r="E30" s="12"/>
      <c r="F30" s="12"/>
    </row>
    <row r="31" spans="1:6" ht="13.15" customHeight="1" x14ac:dyDescent="0.2">
      <c r="A31" s="33" t="s">
        <v>12</v>
      </c>
      <c r="B31" s="35" t="s">
        <v>13</v>
      </c>
      <c r="C31" s="12"/>
      <c r="D31" s="12">
        <v>19.78</v>
      </c>
      <c r="E31" s="12"/>
      <c r="F31" s="12"/>
    </row>
    <row r="32" spans="1:6" ht="13.15" customHeight="1" x14ac:dyDescent="0.2">
      <c r="A32" s="33" t="s">
        <v>16</v>
      </c>
      <c r="B32" s="35" t="s">
        <v>17</v>
      </c>
      <c r="C32" s="12"/>
      <c r="D32" s="12"/>
      <c r="E32" s="12"/>
      <c r="F32" s="12"/>
    </row>
    <row r="33" spans="1:6" ht="13.15" customHeight="1" x14ac:dyDescent="0.2">
      <c r="A33" s="33" t="s">
        <v>14</v>
      </c>
      <c r="B33" s="35" t="s">
        <v>15</v>
      </c>
      <c r="C33" s="12"/>
      <c r="D33" s="12"/>
      <c r="E33" s="12"/>
      <c r="F33" s="12"/>
    </row>
    <row r="34" spans="1:6" ht="13.15" customHeight="1" x14ac:dyDescent="0.2">
      <c r="A34" s="33" t="s">
        <v>20</v>
      </c>
      <c r="B34" s="35" t="s">
        <v>21</v>
      </c>
      <c r="C34" s="12"/>
      <c r="D34" s="12"/>
      <c r="E34" s="12"/>
      <c r="F34" s="12"/>
    </row>
    <row r="35" spans="1:6" ht="13.15" customHeight="1" x14ac:dyDescent="0.2">
      <c r="A35" s="33" t="s">
        <v>199</v>
      </c>
      <c r="B35" s="36" t="s">
        <v>45</v>
      </c>
      <c r="C35" s="12"/>
      <c r="D35" s="12">
        <v>5.57</v>
      </c>
      <c r="E35" s="12"/>
      <c r="F35" s="12">
        <v>57</v>
      </c>
    </row>
    <row r="36" spans="1:6" ht="13.15" customHeight="1" x14ac:dyDescent="0.2">
      <c r="A36" s="33" t="s">
        <v>200</v>
      </c>
      <c r="B36" s="36" t="s">
        <v>46</v>
      </c>
      <c r="C36" s="12"/>
      <c r="D36" s="12">
        <v>2.8</v>
      </c>
      <c r="E36" s="12"/>
      <c r="F36" s="12">
        <v>61</v>
      </c>
    </row>
    <row r="37" spans="1:6" ht="13.15" customHeight="1" x14ac:dyDescent="0.2">
      <c r="A37" s="33" t="s">
        <v>201</v>
      </c>
      <c r="B37" s="36" t="s">
        <v>47</v>
      </c>
      <c r="C37" s="12"/>
      <c r="D37" s="12"/>
      <c r="E37" s="12"/>
      <c r="F37" s="12"/>
    </row>
    <row r="38" spans="1:6" ht="13.15" customHeight="1" x14ac:dyDescent="0.2">
      <c r="A38" s="33" t="s">
        <v>202</v>
      </c>
      <c r="B38" s="36" t="s">
        <v>48</v>
      </c>
      <c r="C38" s="12"/>
      <c r="D38" s="12"/>
      <c r="E38" s="12"/>
      <c r="F38" s="12"/>
    </row>
    <row r="39" spans="1:6" ht="13.15" customHeight="1" x14ac:dyDescent="0.2">
      <c r="A39" s="33" t="s">
        <v>203</v>
      </c>
      <c r="B39" s="36" t="s">
        <v>49</v>
      </c>
      <c r="C39" s="12"/>
      <c r="D39" s="12"/>
      <c r="E39" s="12"/>
      <c r="F39" s="12"/>
    </row>
    <row r="40" spans="1:6" ht="13.15" customHeight="1" x14ac:dyDescent="0.2">
      <c r="A40" s="33" t="s">
        <v>204</v>
      </c>
      <c r="B40" s="36" t="s">
        <v>50</v>
      </c>
      <c r="C40" s="12"/>
      <c r="D40" s="12"/>
      <c r="E40" s="12"/>
      <c r="F40" s="12"/>
    </row>
    <row r="41" spans="1:6" ht="13.15" customHeight="1" x14ac:dyDescent="0.2">
      <c r="A41" s="33" t="s">
        <v>205</v>
      </c>
      <c r="B41" s="36" t="s">
        <v>51</v>
      </c>
      <c r="C41" s="12"/>
      <c r="D41" s="12"/>
      <c r="E41" s="12">
        <v>0.9</v>
      </c>
      <c r="F41" s="12">
        <v>162</v>
      </c>
    </row>
    <row r="42" spans="1:6" ht="13.15" customHeight="1" x14ac:dyDescent="0.2">
      <c r="A42" s="33" t="s">
        <v>206</v>
      </c>
      <c r="B42" s="36" t="s">
        <v>52</v>
      </c>
      <c r="C42" s="12"/>
      <c r="D42" s="12"/>
      <c r="E42" s="12">
        <v>18.670000000000002</v>
      </c>
      <c r="F42" s="12"/>
    </row>
    <row r="43" spans="1:6" ht="13.15" customHeight="1" x14ac:dyDescent="0.2">
      <c r="A43" s="33" t="s">
        <v>207</v>
      </c>
      <c r="B43" s="36" t="s">
        <v>6</v>
      </c>
      <c r="C43" s="12"/>
      <c r="D43" s="12"/>
      <c r="E43" s="12"/>
      <c r="F43" s="12"/>
    </row>
    <row r="44" spans="1:6" ht="13.15" customHeight="1" x14ac:dyDescent="0.2">
      <c r="A44" s="33" t="s">
        <v>233</v>
      </c>
      <c r="B44" s="36" t="s">
        <v>183</v>
      </c>
      <c r="C44" s="12"/>
      <c r="D44" s="12"/>
      <c r="E44" s="12"/>
      <c r="F44" s="12"/>
    </row>
    <row r="45" spans="1:6" ht="13.15" customHeight="1" x14ac:dyDescent="0.2">
      <c r="A45" s="33" t="s">
        <v>208</v>
      </c>
      <c r="B45" s="36" t="s">
        <v>184</v>
      </c>
      <c r="C45" s="12"/>
      <c r="D45" s="12"/>
      <c r="E45" s="12"/>
      <c r="F45" s="12"/>
    </row>
    <row r="46" spans="1:6" ht="13.15" customHeight="1" x14ac:dyDescent="0.2">
      <c r="A46" s="33" t="s">
        <v>209</v>
      </c>
      <c r="B46" s="36" t="s">
        <v>24</v>
      </c>
      <c r="C46" s="12"/>
      <c r="D46" s="12"/>
      <c r="E46" s="12"/>
      <c r="F46" s="12"/>
    </row>
    <row r="47" spans="1:6" ht="13.15" customHeight="1" x14ac:dyDescent="0.2">
      <c r="A47" s="33" t="s">
        <v>210</v>
      </c>
      <c r="B47" s="36" t="s">
        <v>25</v>
      </c>
      <c r="C47" s="12"/>
      <c r="D47" s="12"/>
      <c r="E47" s="12"/>
      <c r="F47" s="12"/>
    </row>
    <row r="48" spans="1:6" ht="13.15" customHeight="1" x14ac:dyDescent="0.2">
      <c r="A48" s="33" t="s">
        <v>211</v>
      </c>
      <c r="B48" s="36" t="s">
        <v>26</v>
      </c>
      <c r="C48" s="12"/>
      <c r="D48" s="12"/>
      <c r="E48" s="12">
        <v>642.95000000000005</v>
      </c>
      <c r="F48" s="12"/>
    </row>
    <row r="49" spans="1:7" ht="13.15" customHeight="1" x14ac:dyDescent="0.2">
      <c r="A49" s="33" t="s">
        <v>212</v>
      </c>
      <c r="B49" s="36" t="s">
        <v>27</v>
      </c>
      <c r="C49" s="12"/>
      <c r="D49" s="12"/>
      <c r="E49" s="12"/>
      <c r="F49" s="12"/>
    </row>
    <row r="50" spans="1:7" ht="13.15" customHeight="1" x14ac:dyDescent="0.2">
      <c r="A50" s="33" t="s">
        <v>213</v>
      </c>
      <c r="B50" s="36" t="s">
        <v>30</v>
      </c>
      <c r="C50" s="12"/>
      <c r="D50" s="12"/>
      <c r="E50" s="12"/>
      <c r="F50" s="12"/>
    </row>
    <row r="51" spans="1:7" ht="13.15" customHeight="1" x14ac:dyDescent="0.2">
      <c r="A51" s="33" t="s">
        <v>232</v>
      </c>
      <c r="B51" s="36" t="s">
        <v>28</v>
      </c>
      <c r="C51" s="12"/>
      <c r="D51" s="12"/>
      <c r="E51" s="12">
        <v>229.45</v>
      </c>
      <c r="F51" s="12"/>
    </row>
    <row r="52" spans="1:7" ht="13.15" customHeight="1" x14ac:dyDescent="0.2">
      <c r="A52" s="48" t="s">
        <v>22</v>
      </c>
      <c r="B52" s="49" t="s">
        <v>23</v>
      </c>
      <c r="C52" s="12"/>
      <c r="D52" s="12"/>
      <c r="E52" s="12"/>
      <c r="F52" s="12"/>
    </row>
    <row r="53" spans="1:7" ht="13.15" customHeight="1" x14ac:dyDescent="0.2">
      <c r="A53" s="33" t="s">
        <v>214</v>
      </c>
      <c r="B53" s="35" t="s">
        <v>215</v>
      </c>
      <c r="C53" s="12"/>
      <c r="D53" s="12"/>
      <c r="E53" s="12"/>
      <c r="F53" s="12"/>
    </row>
    <row r="54" spans="1:7" ht="13.15" customHeight="1" x14ac:dyDescent="0.2">
      <c r="A54" s="33" t="s">
        <v>216</v>
      </c>
      <c r="B54" s="35" t="s">
        <v>217</v>
      </c>
      <c r="C54" s="12"/>
      <c r="D54" s="12"/>
      <c r="E54" s="12">
        <v>104.26</v>
      </c>
      <c r="F54" s="12"/>
    </row>
    <row r="55" spans="1:7" ht="13.15" customHeight="1" x14ac:dyDescent="0.2">
      <c r="A55" s="33" t="s">
        <v>218</v>
      </c>
      <c r="B55" s="35" t="s">
        <v>219</v>
      </c>
      <c r="C55" s="12"/>
      <c r="D55" s="12"/>
      <c r="E55" s="12"/>
      <c r="F55" s="12"/>
    </row>
    <row r="56" spans="1:7" ht="13.15" customHeight="1" x14ac:dyDescent="0.2">
      <c r="A56" s="48" t="s">
        <v>220</v>
      </c>
      <c r="B56" s="49" t="s">
        <v>221</v>
      </c>
      <c r="C56" s="12"/>
      <c r="D56" s="12"/>
      <c r="E56" s="12"/>
      <c r="F56" s="12"/>
    </row>
    <row r="57" spans="1:7" ht="13.15" customHeight="1" x14ac:dyDescent="0.2">
      <c r="A57" s="48" t="s">
        <v>222</v>
      </c>
      <c r="B57" s="49" t="s">
        <v>223</v>
      </c>
      <c r="C57" s="12"/>
      <c r="D57" s="12"/>
      <c r="E57" s="12"/>
      <c r="F57" s="12"/>
    </row>
    <row r="58" spans="1:7" ht="13.15" customHeight="1" x14ac:dyDescent="0.2">
      <c r="A58" s="33" t="s">
        <v>224</v>
      </c>
      <c r="B58" s="35" t="s">
        <v>225</v>
      </c>
      <c r="C58" s="12"/>
      <c r="D58" s="12"/>
      <c r="E58" s="12">
        <v>7.92</v>
      </c>
      <c r="F58" s="12"/>
    </row>
    <row r="59" spans="1:7" ht="13.15" customHeight="1" x14ac:dyDescent="0.2">
      <c r="A59" s="33" t="s">
        <v>226</v>
      </c>
      <c r="B59" s="35" t="s">
        <v>227</v>
      </c>
      <c r="C59" s="12"/>
      <c r="D59" s="12"/>
      <c r="E59" s="12"/>
      <c r="F59" s="12"/>
    </row>
    <row r="60" spans="1:7" ht="13.15" customHeight="1" x14ac:dyDescent="0.2">
      <c r="A60" s="42" t="s">
        <v>228</v>
      </c>
      <c r="B60" s="35" t="s">
        <v>229</v>
      </c>
      <c r="C60" s="12"/>
      <c r="D60" s="12"/>
      <c r="E60" s="12"/>
      <c r="F60" s="12"/>
    </row>
    <row r="61" spans="1:7" ht="13.15" customHeight="1" x14ac:dyDescent="0.2">
      <c r="A61" s="33" t="s">
        <v>181</v>
      </c>
      <c r="B61" s="35" t="s">
        <v>185</v>
      </c>
      <c r="C61" s="12"/>
      <c r="D61" s="12"/>
      <c r="E61" s="12">
        <v>154.41</v>
      </c>
      <c r="F61" s="12"/>
    </row>
    <row r="62" spans="1:7" ht="13.15" customHeight="1" x14ac:dyDescent="0.2">
      <c r="A62" s="33" t="s">
        <v>54</v>
      </c>
      <c r="B62" s="35" t="s">
        <v>55</v>
      </c>
      <c r="C62" s="12"/>
      <c r="D62" s="12"/>
      <c r="E62" s="12">
        <f>3.18+26.34</f>
        <v>29.52</v>
      </c>
      <c r="F62" s="12"/>
    </row>
    <row r="63" spans="1:7" ht="13.15" customHeight="1" x14ac:dyDescent="0.2">
      <c r="A63" s="43" t="s">
        <v>187</v>
      </c>
      <c r="B63" s="35" t="s">
        <v>186</v>
      </c>
      <c r="C63" s="12">
        <f>31.24+0.42+339.63</f>
        <v>371.29</v>
      </c>
      <c r="D63" s="12">
        <f>1944.09</f>
        <v>1944.09</v>
      </c>
      <c r="E63" s="12"/>
      <c r="F63" s="12"/>
    </row>
    <row r="64" spans="1:7" ht="13.15" customHeight="1" x14ac:dyDescent="0.2">
      <c r="A64" s="4"/>
      <c r="B64" s="5"/>
      <c r="C64" s="25">
        <f>SUM(C6:C63)</f>
        <v>1016.76</v>
      </c>
      <c r="D64" s="25">
        <f>SUM(D6:D63)</f>
        <v>2023.1299999999999</v>
      </c>
      <c r="E64" s="25">
        <f>SUM(E6:E63)</f>
        <v>3385.8800000000006</v>
      </c>
      <c r="F64" s="25">
        <f>SUM(F6:F63)</f>
        <v>1824</v>
      </c>
      <c r="G64" s="32">
        <f>SUM(C64:F64)</f>
        <v>8249.77</v>
      </c>
    </row>
    <row r="65" spans="1:6" ht="13.15" customHeight="1" x14ac:dyDescent="0.2">
      <c r="A65" s="4"/>
      <c r="B65" s="5"/>
      <c r="C65" s="25"/>
      <c r="D65" s="25"/>
      <c r="E65" s="25"/>
      <c r="F65" s="25"/>
    </row>
    <row r="66" spans="1:6" ht="15" customHeight="1" x14ac:dyDescent="0.2">
      <c r="A66" s="6" t="s">
        <v>149</v>
      </c>
      <c r="B66" s="7" t="s">
        <v>254</v>
      </c>
      <c r="C66" s="19"/>
      <c r="D66" s="19"/>
      <c r="E66" s="20"/>
      <c r="F66" s="19"/>
    </row>
    <row r="67" spans="1:6" ht="15" customHeight="1" x14ac:dyDescent="0.2">
      <c r="A67" s="6" t="s">
        <v>67</v>
      </c>
      <c r="B67" s="7" t="s">
        <v>253</v>
      </c>
      <c r="C67" s="19"/>
      <c r="D67" s="19"/>
      <c r="E67" s="20"/>
      <c r="F67" s="19"/>
    </row>
    <row r="68" spans="1:6" ht="15" customHeight="1" x14ac:dyDescent="0.2">
      <c r="A68" s="6" t="s">
        <v>67</v>
      </c>
      <c r="B68" s="7" t="s">
        <v>255</v>
      </c>
      <c r="C68" s="19"/>
      <c r="D68" s="19"/>
      <c r="E68" s="28"/>
      <c r="F68" s="19"/>
    </row>
    <row r="69" spans="1:6" ht="15" customHeight="1" x14ac:dyDescent="0.2">
      <c r="A69" s="6" t="s">
        <v>73</v>
      </c>
      <c r="B69" s="7" t="s">
        <v>72</v>
      </c>
      <c r="C69" s="19"/>
      <c r="D69" s="19"/>
      <c r="E69" s="22"/>
      <c r="F69" s="19"/>
    </row>
    <row r="70" spans="1:6" ht="15" customHeight="1" x14ac:dyDescent="0.2">
      <c r="A70" s="27"/>
      <c r="B70" s="8"/>
      <c r="C70" s="19"/>
      <c r="D70" s="19"/>
      <c r="E70" s="20"/>
      <c r="F70" s="19"/>
    </row>
    <row r="71" spans="1:6" ht="15" customHeight="1" x14ac:dyDescent="0.2">
      <c r="A71" s="27" t="s">
        <v>245</v>
      </c>
      <c r="B71" s="8"/>
      <c r="C71" s="19"/>
      <c r="D71" s="19"/>
      <c r="E71" s="22"/>
      <c r="F71" s="19"/>
    </row>
    <row r="72" spans="1:6" ht="11.45" customHeight="1" x14ac:dyDescent="0.2">
      <c r="B72" s="2"/>
    </row>
    <row r="73" spans="1:6" ht="11.45" customHeight="1" x14ac:dyDescent="0.2">
      <c r="B73" s="2"/>
    </row>
    <row r="74" spans="1:6" ht="11.45" customHeight="1" x14ac:dyDescent="0.2">
      <c r="B74" s="2"/>
    </row>
    <row r="75" spans="1:6" ht="11.45" customHeight="1" x14ac:dyDescent="0.2">
      <c r="B75" s="2"/>
    </row>
    <row r="76" spans="1:6" ht="11.45" customHeight="1" x14ac:dyDescent="0.2">
      <c r="B76" s="2"/>
    </row>
    <row r="77" spans="1:6" ht="11.45" customHeight="1" x14ac:dyDescent="0.2">
      <c r="B77" s="2"/>
    </row>
    <row r="78" spans="1:6" ht="11.45" customHeight="1" x14ac:dyDescent="0.2">
      <c r="B78" s="2"/>
    </row>
    <row r="79" spans="1:6" ht="11.45" customHeight="1" x14ac:dyDescent="0.2">
      <c r="B79" s="2"/>
    </row>
    <row r="80" spans="1:6" ht="11.45" customHeight="1" x14ac:dyDescent="0.2">
      <c r="B80" s="2"/>
    </row>
    <row r="81" spans="2:2" ht="11.45" customHeight="1" x14ac:dyDescent="0.2">
      <c r="B81" s="2"/>
    </row>
    <row r="82" spans="2:2" ht="11.45" customHeight="1" x14ac:dyDescent="0.2">
      <c r="B82" s="2"/>
    </row>
    <row r="83" spans="2:2" ht="11.45" customHeight="1" x14ac:dyDescent="0.2">
      <c r="B83" s="2"/>
    </row>
    <row r="84" spans="2:2" ht="11.45" customHeight="1" x14ac:dyDescent="0.2">
      <c r="B84" s="2"/>
    </row>
    <row r="85" spans="2:2" ht="11.45" customHeight="1" x14ac:dyDescent="0.2">
      <c r="B85" s="2"/>
    </row>
    <row r="86" spans="2:2" ht="11.45" customHeight="1" x14ac:dyDescent="0.2">
      <c r="B86" s="2"/>
    </row>
    <row r="87" spans="2:2" ht="11.45" customHeight="1" x14ac:dyDescent="0.2">
      <c r="B87" s="2"/>
    </row>
    <row r="88" spans="2:2" ht="11.45" customHeight="1" x14ac:dyDescent="0.2">
      <c r="B88" s="2"/>
    </row>
    <row r="89" spans="2:2" ht="11.45" customHeight="1" x14ac:dyDescent="0.2">
      <c r="B89" s="2"/>
    </row>
    <row r="90" spans="2:2" ht="11.45" customHeight="1" x14ac:dyDescent="0.2">
      <c r="B90" s="2"/>
    </row>
    <row r="91" spans="2:2" ht="11.45" customHeight="1" x14ac:dyDescent="0.2">
      <c r="B91" s="2"/>
    </row>
    <row r="92" spans="2:2" ht="11.45" customHeight="1" x14ac:dyDescent="0.2">
      <c r="B92" s="2"/>
    </row>
    <row r="93" spans="2:2" ht="11.45" customHeight="1" x14ac:dyDescent="0.2">
      <c r="B93" s="2"/>
    </row>
    <row r="94" spans="2:2" ht="11.45" customHeight="1" x14ac:dyDescent="0.2">
      <c r="B94" s="2"/>
    </row>
    <row r="95" spans="2:2" ht="11.45" customHeight="1" x14ac:dyDescent="0.2">
      <c r="B95" s="2"/>
    </row>
    <row r="96" spans="2:2" ht="11.45" customHeight="1" x14ac:dyDescent="0.2">
      <c r="B96" s="2"/>
    </row>
    <row r="97" spans="2:2" ht="11.45" customHeight="1" x14ac:dyDescent="0.2">
      <c r="B97" s="2"/>
    </row>
    <row r="98" spans="2:2" ht="11.45" customHeight="1" x14ac:dyDescent="0.2">
      <c r="B98" s="2"/>
    </row>
    <row r="99" spans="2:2" ht="11.45" customHeight="1" x14ac:dyDescent="0.2">
      <c r="B99" s="2"/>
    </row>
    <row r="100" spans="2:2" ht="11.45" customHeight="1" x14ac:dyDescent="0.2">
      <c r="B100" s="2"/>
    </row>
    <row r="101" spans="2:2" ht="11.45" customHeight="1" x14ac:dyDescent="0.2">
      <c r="B101" s="2"/>
    </row>
    <row r="102" spans="2:2" ht="11.45" customHeight="1" x14ac:dyDescent="0.2">
      <c r="B102" s="2"/>
    </row>
    <row r="103" spans="2:2" ht="11.45" customHeight="1" x14ac:dyDescent="0.2">
      <c r="B103" s="2"/>
    </row>
    <row r="104" spans="2:2" ht="11.45" customHeight="1" x14ac:dyDescent="0.2">
      <c r="B104" s="2"/>
    </row>
    <row r="105" spans="2:2" ht="11.45" customHeight="1" x14ac:dyDescent="0.2">
      <c r="B105" s="2"/>
    </row>
    <row r="106" spans="2:2" ht="11.45" customHeight="1" x14ac:dyDescent="0.2">
      <c r="B106" s="2"/>
    </row>
    <row r="107" spans="2:2" ht="11.45" customHeight="1" x14ac:dyDescent="0.2">
      <c r="B107" s="2"/>
    </row>
    <row r="108" spans="2:2" ht="11.45" customHeight="1" x14ac:dyDescent="0.2">
      <c r="B108" s="2"/>
    </row>
    <row r="109" spans="2:2" ht="11.45" customHeight="1" x14ac:dyDescent="0.2">
      <c r="B109" s="2"/>
    </row>
    <row r="110" spans="2:2" ht="11.45" customHeight="1" x14ac:dyDescent="0.2">
      <c r="B110" s="2"/>
    </row>
    <row r="111" spans="2:2" ht="11.45" customHeight="1" x14ac:dyDescent="0.2">
      <c r="B111" s="2"/>
    </row>
    <row r="112" spans="2:2" ht="11.45" customHeight="1" x14ac:dyDescent="0.2">
      <c r="B112" s="2"/>
    </row>
    <row r="113" spans="2:2" ht="11.45" customHeight="1" x14ac:dyDescent="0.2">
      <c r="B113" s="2"/>
    </row>
    <row r="114" spans="2:2" ht="11.45" customHeight="1" x14ac:dyDescent="0.2">
      <c r="B114" s="2"/>
    </row>
    <row r="115" spans="2:2" ht="11.45" customHeight="1" x14ac:dyDescent="0.2">
      <c r="B115" s="2"/>
    </row>
    <row r="116" spans="2:2" ht="11.45" customHeight="1" x14ac:dyDescent="0.2">
      <c r="B116" s="2"/>
    </row>
    <row r="117" spans="2:2" ht="11.45" customHeight="1" x14ac:dyDescent="0.2">
      <c r="B117" s="2"/>
    </row>
    <row r="118" spans="2:2" ht="11.45" customHeight="1" x14ac:dyDescent="0.2">
      <c r="B118" s="2"/>
    </row>
    <row r="119" spans="2:2" ht="11.45" customHeight="1" x14ac:dyDescent="0.2">
      <c r="B119" s="2"/>
    </row>
    <row r="120" spans="2:2" ht="11.45" customHeight="1" x14ac:dyDescent="0.2">
      <c r="B120" s="2"/>
    </row>
    <row r="121" spans="2:2" ht="11.45" customHeight="1" x14ac:dyDescent="0.2">
      <c r="B121" s="2"/>
    </row>
    <row r="122" spans="2:2" ht="11.45" customHeight="1" x14ac:dyDescent="0.2">
      <c r="B122" s="2"/>
    </row>
    <row r="123" spans="2:2" ht="11.45" customHeight="1" x14ac:dyDescent="0.2">
      <c r="B123" s="2"/>
    </row>
    <row r="124" spans="2:2" ht="11.45" customHeight="1" x14ac:dyDescent="0.2">
      <c r="B124" s="2"/>
    </row>
    <row r="125" spans="2:2" ht="11.45" customHeight="1" x14ac:dyDescent="0.2">
      <c r="B125" s="2"/>
    </row>
    <row r="126" spans="2:2" ht="11.45" customHeight="1" x14ac:dyDescent="0.2">
      <c r="B126" s="2"/>
    </row>
    <row r="127" spans="2:2" ht="11.45" customHeight="1" x14ac:dyDescent="0.2">
      <c r="B127" s="2"/>
    </row>
    <row r="128" spans="2:2" ht="11.45" customHeight="1" x14ac:dyDescent="0.2">
      <c r="B128" s="2"/>
    </row>
    <row r="129" spans="2:2" ht="11.45" customHeight="1" x14ac:dyDescent="0.2">
      <c r="B129" s="2"/>
    </row>
    <row r="130" spans="2:2" ht="11.45" customHeight="1" x14ac:dyDescent="0.2">
      <c r="B130" s="2"/>
    </row>
    <row r="131" spans="2:2" ht="11.45" customHeight="1" x14ac:dyDescent="0.2">
      <c r="B131" s="2"/>
    </row>
    <row r="132" spans="2:2" ht="11.45" customHeight="1" x14ac:dyDescent="0.2">
      <c r="B132" s="2"/>
    </row>
    <row r="133" spans="2:2" ht="11.45" customHeight="1" x14ac:dyDescent="0.2">
      <c r="B133" s="2"/>
    </row>
    <row r="134" spans="2:2" ht="11.45" customHeight="1" x14ac:dyDescent="0.2">
      <c r="B134" s="2"/>
    </row>
    <row r="135" spans="2:2" ht="11.45" customHeight="1" x14ac:dyDescent="0.2">
      <c r="B135" s="2"/>
    </row>
    <row r="136" spans="2:2" ht="11.45" customHeight="1" x14ac:dyDescent="0.2">
      <c r="B136" s="2"/>
    </row>
    <row r="137" spans="2:2" ht="11.45" customHeight="1" x14ac:dyDescent="0.2">
      <c r="B137" s="2"/>
    </row>
    <row r="138" spans="2:2" ht="11.45" customHeight="1" x14ac:dyDescent="0.2">
      <c r="B138" s="2"/>
    </row>
    <row r="139" spans="2:2" ht="11.45" customHeight="1" x14ac:dyDescent="0.2">
      <c r="B139" s="2"/>
    </row>
    <row r="140" spans="2:2" ht="11.45" customHeight="1" x14ac:dyDescent="0.2">
      <c r="B140" s="2"/>
    </row>
    <row r="141" spans="2:2" ht="11.45" customHeight="1" x14ac:dyDescent="0.2">
      <c r="B141" s="2"/>
    </row>
    <row r="142" spans="2:2" ht="11.45" customHeight="1" x14ac:dyDescent="0.2">
      <c r="B142" s="2"/>
    </row>
    <row r="143" spans="2:2" ht="11.45" customHeight="1" x14ac:dyDescent="0.2">
      <c r="B143" s="2"/>
    </row>
    <row r="144" spans="2:2" ht="11.45" customHeight="1" x14ac:dyDescent="0.2">
      <c r="B144" s="2"/>
    </row>
    <row r="145" spans="2:2" ht="11.45" customHeight="1" x14ac:dyDescent="0.2">
      <c r="B145" s="2"/>
    </row>
    <row r="146" spans="2:2" ht="11.45" customHeight="1" x14ac:dyDescent="0.2">
      <c r="B146" s="2"/>
    </row>
    <row r="147" spans="2:2" ht="11.45" customHeight="1" x14ac:dyDescent="0.2">
      <c r="B147" s="2"/>
    </row>
    <row r="148" spans="2:2" ht="11.45" customHeight="1" x14ac:dyDescent="0.2">
      <c r="B148" s="2"/>
    </row>
    <row r="149" spans="2:2" ht="11.45" customHeight="1" x14ac:dyDescent="0.2">
      <c r="B149" s="2"/>
    </row>
    <row r="150" spans="2:2" ht="11.45" customHeight="1" x14ac:dyDescent="0.2">
      <c r="B150" s="2"/>
    </row>
    <row r="151" spans="2:2" ht="11.45" customHeight="1" x14ac:dyDescent="0.2">
      <c r="B151" s="2"/>
    </row>
    <row r="152" spans="2:2" ht="11.45" customHeight="1" x14ac:dyDescent="0.2">
      <c r="B152" s="2"/>
    </row>
    <row r="153" spans="2:2" ht="11.45" customHeight="1" x14ac:dyDescent="0.2">
      <c r="B153" s="2"/>
    </row>
    <row r="154" spans="2:2" ht="11.45" customHeight="1" x14ac:dyDescent="0.2">
      <c r="B154" s="2"/>
    </row>
    <row r="155" spans="2:2" ht="11.45" customHeight="1" x14ac:dyDescent="0.2">
      <c r="B155" s="2"/>
    </row>
    <row r="156" spans="2:2" ht="11.45" customHeight="1" x14ac:dyDescent="0.2">
      <c r="B156" s="2"/>
    </row>
    <row r="157" spans="2:2" ht="11.45" customHeight="1" x14ac:dyDescent="0.2">
      <c r="B157" s="2"/>
    </row>
    <row r="158" spans="2:2" ht="11.45" customHeight="1" x14ac:dyDescent="0.2">
      <c r="B158" s="2"/>
    </row>
    <row r="159" spans="2:2" ht="11.45" customHeight="1" x14ac:dyDescent="0.2">
      <c r="B159" s="2"/>
    </row>
    <row r="160" spans="2:2" ht="11.45" customHeight="1" x14ac:dyDescent="0.2">
      <c r="B160" s="2"/>
    </row>
    <row r="161" spans="2:2" ht="11.45" customHeight="1" x14ac:dyDescent="0.2">
      <c r="B161" s="2"/>
    </row>
    <row r="162" spans="2:2" ht="11.45" customHeight="1" x14ac:dyDescent="0.2">
      <c r="B162" s="2"/>
    </row>
    <row r="163" spans="2:2" ht="11.45" customHeight="1" x14ac:dyDescent="0.2">
      <c r="B163" s="2"/>
    </row>
    <row r="164" spans="2:2" ht="11.45" customHeight="1" x14ac:dyDescent="0.2">
      <c r="B164" s="2"/>
    </row>
    <row r="165" spans="2:2" ht="11.45" customHeight="1" x14ac:dyDescent="0.2">
      <c r="B165" s="2"/>
    </row>
    <row r="166" spans="2:2" ht="11.45" customHeight="1" x14ac:dyDescent="0.2">
      <c r="B166" s="2"/>
    </row>
    <row r="167" spans="2:2" ht="11.45" customHeight="1" x14ac:dyDescent="0.2">
      <c r="B167" s="2"/>
    </row>
    <row r="168" spans="2:2" ht="11.45" customHeight="1" x14ac:dyDescent="0.2">
      <c r="B168" s="2"/>
    </row>
    <row r="169" spans="2:2" ht="11.45" customHeight="1" x14ac:dyDescent="0.2">
      <c r="B169" s="2"/>
    </row>
    <row r="170" spans="2:2" ht="11.45" customHeight="1" x14ac:dyDescent="0.2">
      <c r="B170" s="2"/>
    </row>
    <row r="171" spans="2:2" ht="11.45" customHeight="1" x14ac:dyDescent="0.2">
      <c r="B171" s="2"/>
    </row>
    <row r="172" spans="2:2" ht="11.45" customHeight="1" x14ac:dyDescent="0.2">
      <c r="B172" s="2"/>
    </row>
    <row r="173" spans="2:2" ht="11.45" customHeight="1" x14ac:dyDescent="0.2">
      <c r="B173" s="2"/>
    </row>
    <row r="174" spans="2:2" ht="11.45" customHeight="1" x14ac:dyDescent="0.2">
      <c r="B174" s="2"/>
    </row>
    <row r="175" spans="2:2" ht="11.45" customHeight="1" x14ac:dyDescent="0.2">
      <c r="B175" s="2"/>
    </row>
    <row r="176" spans="2:2" ht="11.45" customHeight="1" x14ac:dyDescent="0.2">
      <c r="B176" s="2"/>
    </row>
    <row r="177" spans="2:2" ht="11.45" customHeight="1" x14ac:dyDescent="0.2">
      <c r="B177" s="2"/>
    </row>
    <row r="178" spans="2:2" ht="11.45" customHeight="1" x14ac:dyDescent="0.2">
      <c r="B178" s="2"/>
    </row>
    <row r="179" spans="2:2" ht="11.45" customHeight="1" x14ac:dyDescent="0.2">
      <c r="B179" s="2"/>
    </row>
    <row r="180" spans="2:2" ht="11.45" customHeight="1" x14ac:dyDescent="0.2">
      <c r="B180" s="2"/>
    </row>
    <row r="181" spans="2:2" ht="11.45" customHeight="1" x14ac:dyDescent="0.2">
      <c r="B181" s="2"/>
    </row>
    <row r="182" spans="2:2" ht="11.45" customHeight="1" x14ac:dyDescent="0.2">
      <c r="B182" s="2"/>
    </row>
    <row r="183" spans="2:2" ht="11.45" customHeight="1" x14ac:dyDescent="0.2">
      <c r="B183" s="2"/>
    </row>
    <row r="184" spans="2:2" ht="11.45" customHeight="1" x14ac:dyDescent="0.2">
      <c r="B184" s="2"/>
    </row>
    <row r="185" spans="2:2" ht="11.45" customHeight="1" x14ac:dyDescent="0.2">
      <c r="B185" s="2"/>
    </row>
    <row r="186" spans="2:2" ht="11.45" customHeight="1" x14ac:dyDescent="0.2">
      <c r="B186" s="2"/>
    </row>
    <row r="187" spans="2:2" ht="11.45" customHeight="1" x14ac:dyDescent="0.2">
      <c r="B187" s="2"/>
    </row>
    <row r="188" spans="2:2" ht="11.45" customHeight="1" x14ac:dyDescent="0.2">
      <c r="B188" s="2"/>
    </row>
    <row r="189" spans="2:2" ht="11.45" customHeight="1" x14ac:dyDescent="0.2">
      <c r="B189" s="2"/>
    </row>
    <row r="190" spans="2:2" ht="11.45" customHeight="1" x14ac:dyDescent="0.2">
      <c r="B190" s="2"/>
    </row>
    <row r="191" spans="2:2" ht="11.45" customHeight="1" x14ac:dyDescent="0.2">
      <c r="B191" s="2"/>
    </row>
    <row r="192" spans="2:2" ht="11.45" customHeight="1" x14ac:dyDescent="0.2">
      <c r="B192" s="2"/>
    </row>
    <row r="193" spans="2:2" ht="11.45" customHeight="1" x14ac:dyDescent="0.2">
      <c r="B193" s="2"/>
    </row>
  </sheetData>
  <phoneticPr fontId="0" type="noConversion"/>
  <pageMargins left="0.5" right="0.25" top="0.75" bottom="0.25" header="0.25" footer="0.33"/>
  <pageSetup paperSize="5" scale="90" orientation="portrait" r:id="rId1"/>
  <headerFooter alignWithMargins="0">
    <oddHeader xml:space="preserve">&amp;C&amp;24 2022 Municipal Recycling Report&amp;10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G193"/>
  <sheetViews>
    <sheetView topLeftCell="A31" workbookViewId="0">
      <selection activeCell="H67" sqref="H67"/>
    </sheetView>
  </sheetViews>
  <sheetFormatPr defaultRowHeight="11.45" customHeight="1" x14ac:dyDescent="0.2"/>
  <cols>
    <col min="1" max="1" width="61.140625" style="1" customWidth="1"/>
    <col min="2" max="2" width="5.7109375" style="1" customWidth="1"/>
    <col min="3" max="6" width="8.7109375" style="1" customWidth="1"/>
    <col min="7" max="16384" width="9.140625" style="1"/>
  </cols>
  <sheetData>
    <row r="1" spans="1:6" ht="25.5" x14ac:dyDescent="0.2">
      <c r="A1" s="3" t="s">
        <v>0</v>
      </c>
      <c r="B1" s="3" t="s">
        <v>1</v>
      </c>
      <c r="C1" s="51" t="s">
        <v>235</v>
      </c>
      <c r="D1" s="51" t="s">
        <v>237</v>
      </c>
      <c r="E1" s="51" t="s">
        <v>236</v>
      </c>
      <c r="F1" s="51" t="s">
        <v>238</v>
      </c>
    </row>
    <row r="2" spans="1:6" ht="12.75" x14ac:dyDescent="0.2">
      <c r="A2" s="9" t="s">
        <v>62</v>
      </c>
      <c r="B2" s="10">
        <v>38</v>
      </c>
      <c r="C2" s="18" t="s">
        <v>59</v>
      </c>
      <c r="D2" s="18" t="s">
        <v>61</v>
      </c>
      <c r="E2" s="18" t="s">
        <v>60</v>
      </c>
      <c r="F2" s="18" t="s">
        <v>61</v>
      </c>
    </row>
    <row r="3" spans="1:6" ht="15.75" x14ac:dyDescent="0.25">
      <c r="A3" s="13" t="s">
        <v>86</v>
      </c>
      <c r="B3" s="14">
        <v>913</v>
      </c>
      <c r="C3" s="18" t="s">
        <v>59</v>
      </c>
      <c r="D3" s="18" t="s">
        <v>61</v>
      </c>
      <c r="E3" s="18" t="s">
        <v>60</v>
      </c>
      <c r="F3" s="18" t="s">
        <v>61</v>
      </c>
    </row>
    <row r="4" spans="1:6" ht="12.75" x14ac:dyDescent="0.2">
      <c r="A4" s="9" t="s">
        <v>57</v>
      </c>
      <c r="B4" s="11"/>
      <c r="C4" s="18" t="s">
        <v>59</v>
      </c>
      <c r="D4" s="18" t="s">
        <v>59</v>
      </c>
      <c r="E4" s="18" t="s">
        <v>60</v>
      </c>
      <c r="F4" s="18" t="s">
        <v>59</v>
      </c>
    </row>
    <row r="5" spans="1:6" ht="12.75" x14ac:dyDescent="0.2">
      <c r="A5" s="9" t="s">
        <v>58</v>
      </c>
      <c r="B5" s="11"/>
      <c r="C5" s="18" t="s">
        <v>59</v>
      </c>
      <c r="D5" s="18" t="s">
        <v>59</v>
      </c>
      <c r="E5" s="18" t="s">
        <v>59</v>
      </c>
      <c r="F5" s="18" t="s">
        <v>59</v>
      </c>
    </row>
    <row r="6" spans="1:6" ht="13.15" customHeight="1" x14ac:dyDescent="0.2">
      <c r="A6" s="42" t="s">
        <v>174</v>
      </c>
      <c r="B6" s="35" t="s">
        <v>63</v>
      </c>
      <c r="C6" s="12">
        <f>3.51+16.71+16.14+21.8+36+30+29+30</f>
        <v>183.16</v>
      </c>
      <c r="D6" s="12"/>
      <c r="E6" s="12">
        <f>0.53+6.56+6.56+8.59</f>
        <v>22.24</v>
      </c>
      <c r="F6" s="12"/>
    </row>
    <row r="7" spans="1:6" ht="13.15" customHeight="1" x14ac:dyDescent="0.2">
      <c r="A7" s="42" t="s">
        <v>175</v>
      </c>
      <c r="B7" s="35" t="s">
        <v>56</v>
      </c>
      <c r="C7" s="12">
        <f>0.39+0.44+0.56+0.43+0.04+0.19+0.1404</f>
        <v>2.1904000000000003</v>
      </c>
      <c r="D7" s="12"/>
      <c r="E7" s="12"/>
      <c r="F7" s="12"/>
    </row>
    <row r="8" spans="1:6" ht="13.15" customHeight="1" x14ac:dyDescent="0.2">
      <c r="A8" s="33" t="s">
        <v>4</v>
      </c>
      <c r="B8" s="35" t="s">
        <v>5</v>
      </c>
      <c r="C8" s="12"/>
      <c r="D8" s="12"/>
      <c r="E8" s="12">
        <f>0.59+6.71+6.71+8.77+41.57</f>
        <v>64.349999999999994</v>
      </c>
      <c r="F8" s="12"/>
    </row>
    <row r="9" spans="1:6" ht="13.15" customHeight="1" x14ac:dyDescent="0.2">
      <c r="A9" s="33" t="s">
        <v>230</v>
      </c>
      <c r="B9" s="35" t="s">
        <v>182</v>
      </c>
      <c r="C9" s="12"/>
      <c r="D9" s="12"/>
      <c r="E9" s="12"/>
      <c r="F9" s="12"/>
    </row>
    <row r="10" spans="1:6" ht="13.15" customHeight="1" x14ac:dyDescent="0.2">
      <c r="A10" s="33" t="s">
        <v>176</v>
      </c>
      <c r="B10" s="35" t="s">
        <v>38</v>
      </c>
      <c r="C10" s="12"/>
      <c r="D10" s="12"/>
      <c r="E10" s="12"/>
      <c r="F10" s="12"/>
    </row>
    <row r="11" spans="1:6" ht="13.15" customHeight="1" x14ac:dyDescent="0.2">
      <c r="A11" s="33" t="s">
        <v>177</v>
      </c>
      <c r="B11" s="35" t="s">
        <v>41</v>
      </c>
      <c r="C11" s="12"/>
      <c r="D11" s="12"/>
      <c r="E11" s="12">
        <f>0.05</f>
        <v>0.05</v>
      </c>
      <c r="F11" s="12"/>
    </row>
    <row r="12" spans="1:6" ht="13.15" customHeight="1" x14ac:dyDescent="0.2">
      <c r="A12" s="33" t="s">
        <v>39</v>
      </c>
      <c r="B12" s="35" t="s">
        <v>40</v>
      </c>
      <c r="C12" s="12"/>
      <c r="D12" s="12"/>
      <c r="E12" s="12"/>
      <c r="F12" s="12"/>
    </row>
    <row r="13" spans="1:6" ht="13.15" customHeight="1" x14ac:dyDescent="0.2">
      <c r="A13" s="33" t="s">
        <v>178</v>
      </c>
      <c r="B13" s="35" t="s">
        <v>42</v>
      </c>
      <c r="C13" s="12"/>
      <c r="D13" s="12"/>
      <c r="E13" s="12"/>
      <c r="F13" s="12"/>
    </row>
    <row r="14" spans="1:6" ht="13.15" customHeight="1" x14ac:dyDescent="0.2">
      <c r="A14" s="33" t="s">
        <v>43</v>
      </c>
      <c r="B14" s="35" t="s">
        <v>44</v>
      </c>
      <c r="C14" s="12"/>
      <c r="D14" s="12"/>
      <c r="E14" s="12"/>
      <c r="F14" s="12"/>
    </row>
    <row r="15" spans="1:6" ht="13.15" customHeight="1" x14ac:dyDescent="0.2">
      <c r="A15" s="33" t="s">
        <v>7</v>
      </c>
      <c r="B15" s="35" t="s">
        <v>8</v>
      </c>
      <c r="C15" s="12"/>
      <c r="D15" s="12"/>
      <c r="E15" s="12"/>
      <c r="F15" s="12"/>
    </row>
    <row r="16" spans="1:6" ht="13.15" customHeight="1" x14ac:dyDescent="0.2">
      <c r="A16" s="33" t="s">
        <v>188</v>
      </c>
      <c r="B16" s="35" t="s">
        <v>2</v>
      </c>
      <c r="C16" s="12"/>
      <c r="D16" s="12"/>
      <c r="E16" s="12"/>
      <c r="F16" s="12"/>
    </row>
    <row r="17" spans="1:6" ht="13.15" customHeight="1" x14ac:dyDescent="0.2">
      <c r="A17" s="33" t="s">
        <v>189</v>
      </c>
      <c r="B17" s="35" t="s">
        <v>10</v>
      </c>
      <c r="C17" s="12"/>
      <c r="D17" s="12"/>
      <c r="E17" s="12"/>
      <c r="F17" s="12"/>
    </row>
    <row r="18" spans="1:6" ht="13.15" customHeight="1" x14ac:dyDescent="0.2">
      <c r="A18" s="33" t="s">
        <v>190</v>
      </c>
      <c r="B18" s="35" t="s">
        <v>31</v>
      </c>
      <c r="C18" s="12"/>
      <c r="D18" s="12"/>
      <c r="E18" s="12"/>
      <c r="F18" s="12"/>
    </row>
    <row r="19" spans="1:6" ht="13.15" customHeight="1" x14ac:dyDescent="0.2">
      <c r="A19" s="33" t="s">
        <v>191</v>
      </c>
      <c r="B19" s="35" t="s">
        <v>3</v>
      </c>
      <c r="C19" s="12"/>
      <c r="D19" s="12"/>
      <c r="E19" s="12">
        <f>0.0003</f>
        <v>2.9999999999999997E-4</v>
      </c>
      <c r="F19" s="12"/>
    </row>
    <row r="20" spans="1:6" ht="13.15" customHeight="1" x14ac:dyDescent="0.2">
      <c r="A20" s="33" t="s">
        <v>192</v>
      </c>
      <c r="B20" s="36" t="s">
        <v>9</v>
      </c>
      <c r="C20" s="12"/>
      <c r="D20" s="12"/>
      <c r="E20" s="12"/>
      <c r="F20" s="12"/>
    </row>
    <row r="21" spans="1:6" ht="13.15" customHeight="1" x14ac:dyDescent="0.2">
      <c r="A21" s="33" t="s">
        <v>193</v>
      </c>
      <c r="B21" s="36" t="s">
        <v>32</v>
      </c>
      <c r="C21" s="12"/>
      <c r="D21" s="12"/>
      <c r="E21" s="12"/>
      <c r="F21" s="12"/>
    </row>
    <row r="22" spans="1:6" ht="13.15" customHeight="1" x14ac:dyDescent="0.2">
      <c r="A22" s="33" t="s">
        <v>194</v>
      </c>
      <c r="B22" s="36" t="s">
        <v>33</v>
      </c>
      <c r="C22" s="12"/>
      <c r="D22" s="12"/>
      <c r="E22" s="12"/>
      <c r="F22" s="12"/>
    </row>
    <row r="23" spans="1:6" ht="13.15" customHeight="1" x14ac:dyDescent="0.2">
      <c r="A23" s="33" t="s">
        <v>195</v>
      </c>
      <c r="B23" s="36" t="s">
        <v>34</v>
      </c>
      <c r="C23" s="12"/>
      <c r="D23" s="12"/>
      <c r="E23" s="12"/>
      <c r="F23" s="12"/>
    </row>
    <row r="24" spans="1:6" ht="13.15" customHeight="1" x14ac:dyDescent="0.2">
      <c r="A24" s="33" t="s">
        <v>196</v>
      </c>
      <c r="B24" s="36" t="s">
        <v>35</v>
      </c>
      <c r="C24" s="12"/>
      <c r="D24" s="12"/>
      <c r="E24" s="12"/>
      <c r="F24" s="12"/>
    </row>
    <row r="25" spans="1:6" ht="13.15" customHeight="1" x14ac:dyDescent="0.2">
      <c r="A25" s="33" t="s">
        <v>197</v>
      </c>
      <c r="B25" s="36" t="s">
        <v>36</v>
      </c>
      <c r="C25" s="12"/>
      <c r="D25" s="12"/>
      <c r="E25" s="12"/>
      <c r="F25" s="12"/>
    </row>
    <row r="26" spans="1:6" ht="13.15" customHeight="1" x14ac:dyDescent="0.2">
      <c r="A26" s="33" t="s">
        <v>198</v>
      </c>
      <c r="B26" s="36" t="s">
        <v>37</v>
      </c>
      <c r="C26" s="12"/>
      <c r="D26" s="12"/>
      <c r="E26" s="12"/>
      <c r="F26" s="12"/>
    </row>
    <row r="27" spans="1:6" ht="13.15" customHeight="1" x14ac:dyDescent="0.2">
      <c r="A27" s="33" t="s">
        <v>231</v>
      </c>
      <c r="B27" s="36" t="s">
        <v>53</v>
      </c>
      <c r="C27" s="12"/>
      <c r="D27" s="12"/>
      <c r="E27" s="12"/>
      <c r="F27" s="12"/>
    </row>
    <row r="28" spans="1:6" ht="13.15" customHeight="1" x14ac:dyDescent="0.2">
      <c r="A28" s="33" t="s">
        <v>179</v>
      </c>
      <c r="B28" s="35" t="s">
        <v>29</v>
      </c>
      <c r="C28" s="12"/>
      <c r="D28" s="12"/>
      <c r="E28" s="12"/>
      <c r="F28" s="12"/>
    </row>
    <row r="29" spans="1:6" ht="13.15" customHeight="1" x14ac:dyDescent="0.2">
      <c r="A29" s="43" t="s">
        <v>180</v>
      </c>
      <c r="B29" s="35" t="s">
        <v>11</v>
      </c>
      <c r="C29" s="12"/>
      <c r="D29" s="12"/>
      <c r="E29" s="12"/>
      <c r="F29" s="12"/>
    </row>
    <row r="30" spans="1:6" ht="13.15" customHeight="1" x14ac:dyDescent="0.2">
      <c r="A30" s="33" t="s">
        <v>18</v>
      </c>
      <c r="B30" s="35" t="s">
        <v>19</v>
      </c>
      <c r="C30" s="12"/>
      <c r="D30" s="12"/>
      <c r="E30" s="12"/>
      <c r="F30" s="12"/>
    </row>
    <row r="31" spans="1:6" ht="13.15" customHeight="1" x14ac:dyDescent="0.2">
      <c r="A31" s="33" t="s">
        <v>12</v>
      </c>
      <c r="B31" s="35" t="s">
        <v>13</v>
      </c>
      <c r="C31" s="12"/>
      <c r="D31" s="12"/>
      <c r="E31" s="12"/>
      <c r="F31" s="12"/>
    </row>
    <row r="32" spans="1:6" ht="13.15" customHeight="1" x14ac:dyDescent="0.2">
      <c r="A32" s="33" t="s">
        <v>16</v>
      </c>
      <c r="B32" s="35" t="s">
        <v>17</v>
      </c>
      <c r="C32" s="12"/>
      <c r="D32" s="12"/>
      <c r="E32" s="12"/>
      <c r="F32" s="12"/>
    </row>
    <row r="33" spans="1:6" ht="13.15" customHeight="1" x14ac:dyDescent="0.2">
      <c r="A33" s="33" t="s">
        <v>14</v>
      </c>
      <c r="B33" s="35" t="s">
        <v>15</v>
      </c>
      <c r="C33" s="12"/>
      <c r="D33" s="12"/>
      <c r="E33" s="12"/>
      <c r="F33" s="12"/>
    </row>
    <row r="34" spans="1:6" ht="13.15" customHeight="1" x14ac:dyDescent="0.2">
      <c r="A34" s="33" t="s">
        <v>20</v>
      </c>
      <c r="B34" s="35" t="s">
        <v>21</v>
      </c>
      <c r="C34" s="12"/>
      <c r="D34" s="12"/>
      <c r="E34" s="12"/>
      <c r="F34" s="12"/>
    </row>
    <row r="35" spans="1:6" ht="13.15" customHeight="1" x14ac:dyDescent="0.2">
      <c r="A35" s="33" t="s">
        <v>199</v>
      </c>
      <c r="B35" s="36" t="s">
        <v>45</v>
      </c>
      <c r="C35" s="12"/>
      <c r="D35" s="12"/>
      <c r="E35" s="12"/>
      <c r="F35" s="12"/>
    </row>
    <row r="36" spans="1:6" ht="13.15" customHeight="1" x14ac:dyDescent="0.2">
      <c r="A36" s="33" t="s">
        <v>200</v>
      </c>
      <c r="B36" s="36" t="s">
        <v>46</v>
      </c>
      <c r="C36" s="12"/>
      <c r="D36" s="12"/>
      <c r="E36" s="12"/>
      <c r="F36" s="12"/>
    </row>
    <row r="37" spans="1:6" ht="13.15" customHeight="1" x14ac:dyDescent="0.2">
      <c r="A37" s="33" t="s">
        <v>201</v>
      </c>
      <c r="B37" s="36" t="s">
        <v>47</v>
      </c>
      <c r="C37" s="12"/>
      <c r="D37" s="12"/>
      <c r="E37" s="12"/>
      <c r="F37" s="12"/>
    </row>
    <row r="38" spans="1:6" ht="13.15" customHeight="1" x14ac:dyDescent="0.2">
      <c r="A38" s="33" t="s">
        <v>202</v>
      </c>
      <c r="B38" s="36" t="s">
        <v>48</v>
      </c>
      <c r="C38" s="12"/>
      <c r="D38" s="12"/>
      <c r="E38" s="12"/>
      <c r="F38" s="12"/>
    </row>
    <row r="39" spans="1:6" ht="13.15" customHeight="1" x14ac:dyDescent="0.2">
      <c r="A39" s="33" t="s">
        <v>203</v>
      </c>
      <c r="B39" s="36" t="s">
        <v>49</v>
      </c>
      <c r="C39" s="12"/>
      <c r="D39" s="12"/>
      <c r="E39" s="12"/>
      <c r="F39" s="12"/>
    </row>
    <row r="40" spans="1:6" ht="13.15" customHeight="1" x14ac:dyDescent="0.2">
      <c r="A40" s="33" t="s">
        <v>204</v>
      </c>
      <c r="B40" s="36" t="s">
        <v>50</v>
      </c>
      <c r="C40" s="12"/>
      <c r="D40" s="12"/>
      <c r="E40" s="12"/>
      <c r="F40" s="12"/>
    </row>
    <row r="41" spans="1:6" ht="13.15" customHeight="1" x14ac:dyDescent="0.2">
      <c r="A41" s="33" t="s">
        <v>205</v>
      </c>
      <c r="B41" s="36" t="s">
        <v>51</v>
      </c>
      <c r="C41" s="12"/>
      <c r="D41" s="12"/>
      <c r="E41" s="12">
        <v>0.12</v>
      </c>
      <c r="F41" s="12"/>
    </row>
    <row r="42" spans="1:6" ht="13.15" customHeight="1" x14ac:dyDescent="0.2">
      <c r="A42" s="33" t="s">
        <v>206</v>
      </c>
      <c r="B42" s="36" t="s">
        <v>52</v>
      </c>
      <c r="C42" s="12"/>
      <c r="D42" s="12"/>
      <c r="E42" s="12"/>
      <c r="F42" s="12"/>
    </row>
    <row r="43" spans="1:6" ht="13.15" customHeight="1" x14ac:dyDescent="0.2">
      <c r="A43" s="33" t="s">
        <v>207</v>
      </c>
      <c r="B43" s="36" t="s">
        <v>6</v>
      </c>
      <c r="C43" s="12"/>
      <c r="D43" s="12"/>
      <c r="E43" s="12"/>
      <c r="F43" s="12"/>
    </row>
    <row r="44" spans="1:6" ht="13.15" customHeight="1" x14ac:dyDescent="0.2">
      <c r="A44" s="33" t="s">
        <v>233</v>
      </c>
      <c r="B44" s="36" t="s">
        <v>183</v>
      </c>
      <c r="C44" s="12"/>
      <c r="D44" s="12"/>
      <c r="E44" s="12"/>
      <c r="F44" s="12"/>
    </row>
    <row r="45" spans="1:6" ht="13.15" customHeight="1" x14ac:dyDescent="0.2">
      <c r="A45" s="33" t="s">
        <v>208</v>
      </c>
      <c r="B45" s="36" t="s">
        <v>184</v>
      </c>
      <c r="C45" s="12"/>
      <c r="D45" s="12"/>
      <c r="E45" s="12"/>
      <c r="F45" s="12"/>
    </row>
    <row r="46" spans="1:6" ht="13.15" customHeight="1" x14ac:dyDescent="0.2">
      <c r="A46" s="33" t="s">
        <v>209</v>
      </c>
      <c r="B46" s="36" t="s">
        <v>24</v>
      </c>
      <c r="C46" s="12"/>
      <c r="D46" s="12"/>
      <c r="E46" s="12"/>
      <c r="F46" s="12"/>
    </row>
    <row r="47" spans="1:6" ht="13.15" customHeight="1" x14ac:dyDescent="0.2">
      <c r="A47" s="33" t="s">
        <v>210</v>
      </c>
      <c r="B47" s="36" t="s">
        <v>25</v>
      </c>
      <c r="C47" s="12"/>
      <c r="D47" s="12"/>
      <c r="E47" s="12"/>
      <c r="F47" s="12"/>
    </row>
    <row r="48" spans="1:6" ht="13.15" customHeight="1" x14ac:dyDescent="0.2">
      <c r="A48" s="33" t="s">
        <v>211</v>
      </c>
      <c r="B48" s="36" t="s">
        <v>26</v>
      </c>
      <c r="C48" s="12"/>
      <c r="D48" s="12"/>
      <c r="E48" s="12"/>
      <c r="F48" s="12"/>
    </row>
    <row r="49" spans="1:7" ht="13.15" customHeight="1" x14ac:dyDescent="0.2">
      <c r="A49" s="33" t="s">
        <v>212</v>
      </c>
      <c r="B49" s="36" t="s">
        <v>27</v>
      </c>
      <c r="C49" s="12"/>
      <c r="D49" s="12"/>
      <c r="E49" s="12"/>
      <c r="F49" s="12"/>
    </row>
    <row r="50" spans="1:7" ht="13.15" customHeight="1" x14ac:dyDescent="0.2">
      <c r="A50" s="33" t="s">
        <v>213</v>
      </c>
      <c r="B50" s="36" t="s">
        <v>30</v>
      </c>
      <c r="C50" s="12"/>
      <c r="D50" s="12"/>
      <c r="E50" s="12"/>
      <c r="F50" s="12"/>
    </row>
    <row r="51" spans="1:7" ht="13.15" customHeight="1" x14ac:dyDescent="0.2">
      <c r="A51" s="33" t="s">
        <v>232</v>
      </c>
      <c r="B51" s="36" t="s">
        <v>28</v>
      </c>
      <c r="C51" s="12"/>
      <c r="D51" s="12"/>
      <c r="E51" s="12"/>
      <c r="F51" s="12"/>
    </row>
    <row r="52" spans="1:7" ht="13.15" customHeight="1" x14ac:dyDescent="0.2">
      <c r="A52" s="48" t="s">
        <v>22</v>
      </c>
      <c r="B52" s="49" t="s">
        <v>23</v>
      </c>
      <c r="C52" s="12"/>
      <c r="D52" s="12"/>
      <c r="E52" s="12"/>
      <c r="F52" s="12"/>
    </row>
    <row r="53" spans="1:7" ht="13.15" customHeight="1" x14ac:dyDescent="0.2">
      <c r="A53" s="33" t="s">
        <v>214</v>
      </c>
      <c r="B53" s="35" t="s">
        <v>215</v>
      </c>
      <c r="C53" s="12"/>
      <c r="D53" s="12"/>
      <c r="E53" s="12"/>
      <c r="F53" s="12"/>
    </row>
    <row r="54" spans="1:7" ht="13.15" customHeight="1" x14ac:dyDescent="0.2">
      <c r="A54" s="33" t="s">
        <v>216</v>
      </c>
      <c r="B54" s="35" t="s">
        <v>217</v>
      </c>
      <c r="C54" s="12"/>
      <c r="D54" s="12"/>
      <c r="E54" s="12"/>
      <c r="F54" s="12"/>
    </row>
    <row r="55" spans="1:7" ht="13.15" customHeight="1" x14ac:dyDescent="0.2">
      <c r="A55" s="33" t="s">
        <v>218</v>
      </c>
      <c r="B55" s="35" t="s">
        <v>219</v>
      </c>
      <c r="C55" s="12"/>
      <c r="D55" s="12"/>
      <c r="E55" s="12"/>
      <c r="F55" s="12"/>
    </row>
    <row r="56" spans="1:7" ht="13.15" customHeight="1" x14ac:dyDescent="0.2">
      <c r="A56" s="48" t="s">
        <v>220</v>
      </c>
      <c r="B56" s="49" t="s">
        <v>221</v>
      </c>
      <c r="C56" s="12"/>
      <c r="D56" s="12"/>
      <c r="E56" s="12"/>
      <c r="F56" s="12"/>
    </row>
    <row r="57" spans="1:7" ht="13.15" customHeight="1" x14ac:dyDescent="0.2">
      <c r="A57" s="48" t="s">
        <v>222</v>
      </c>
      <c r="B57" s="49" t="s">
        <v>223</v>
      </c>
      <c r="C57" s="12"/>
      <c r="D57" s="12"/>
      <c r="E57" s="12"/>
      <c r="F57" s="12"/>
    </row>
    <row r="58" spans="1:7" ht="13.15" customHeight="1" x14ac:dyDescent="0.2">
      <c r="A58" s="33" t="s">
        <v>224</v>
      </c>
      <c r="B58" s="35" t="s">
        <v>225</v>
      </c>
      <c r="C58" s="12"/>
      <c r="D58" s="12"/>
      <c r="E58" s="12"/>
      <c r="F58" s="12"/>
    </row>
    <row r="59" spans="1:7" ht="13.15" customHeight="1" x14ac:dyDescent="0.2">
      <c r="A59" s="33" t="s">
        <v>226</v>
      </c>
      <c r="B59" s="35" t="s">
        <v>227</v>
      </c>
      <c r="C59" s="12"/>
      <c r="D59" s="12"/>
      <c r="E59" s="12"/>
      <c r="F59" s="12"/>
    </row>
    <row r="60" spans="1:7" ht="13.15" customHeight="1" x14ac:dyDescent="0.2">
      <c r="A60" s="42" t="s">
        <v>228</v>
      </c>
      <c r="B60" s="35" t="s">
        <v>229</v>
      </c>
      <c r="C60" s="12"/>
      <c r="D60" s="12"/>
      <c r="E60" s="12"/>
      <c r="F60" s="12"/>
    </row>
    <row r="61" spans="1:7" ht="13.15" customHeight="1" x14ac:dyDescent="0.2">
      <c r="A61" s="33" t="s">
        <v>181</v>
      </c>
      <c r="B61" s="35" t="s">
        <v>185</v>
      </c>
      <c r="C61" s="12"/>
      <c r="D61" s="12"/>
      <c r="E61" s="12"/>
      <c r="F61" s="12"/>
    </row>
    <row r="62" spans="1:7" ht="13.15" customHeight="1" x14ac:dyDescent="0.2">
      <c r="A62" s="33" t="s">
        <v>54</v>
      </c>
      <c r="B62" s="35" t="s">
        <v>55</v>
      </c>
      <c r="C62" s="12"/>
      <c r="D62" s="12"/>
      <c r="E62" s="12"/>
      <c r="F62" s="12"/>
    </row>
    <row r="63" spans="1:7" ht="13.15" customHeight="1" x14ac:dyDescent="0.2">
      <c r="A63" s="43" t="s">
        <v>187</v>
      </c>
      <c r="B63" s="35" t="s">
        <v>186</v>
      </c>
      <c r="C63" s="12">
        <f>0.74+1.08</f>
        <v>1.82</v>
      </c>
      <c r="D63" s="12"/>
      <c r="E63" s="12"/>
      <c r="F63" s="12"/>
    </row>
    <row r="64" spans="1:7" ht="13.15" customHeight="1" x14ac:dyDescent="0.2">
      <c r="A64" s="4"/>
      <c r="B64" s="5"/>
      <c r="C64" s="25">
        <f>SUM(C6:C63)</f>
        <v>187.1704</v>
      </c>
      <c r="D64" s="25">
        <f>SUM(D6:D63)</f>
        <v>0</v>
      </c>
      <c r="E64" s="25">
        <f>SUM(E6:E63)</f>
        <v>86.760299999999987</v>
      </c>
      <c r="F64" s="25">
        <f>SUM(F6:F63)</f>
        <v>0</v>
      </c>
      <c r="G64" s="32">
        <f>SUM(C64:F64)</f>
        <v>273.9307</v>
      </c>
    </row>
    <row r="65" spans="1:6" ht="13.15" customHeight="1" x14ac:dyDescent="0.2">
      <c r="A65" s="4"/>
      <c r="B65" s="5"/>
      <c r="C65" s="25"/>
      <c r="D65" s="25"/>
      <c r="E65" s="25"/>
      <c r="F65" s="25"/>
    </row>
    <row r="66" spans="1:6" ht="15" customHeight="1" x14ac:dyDescent="0.2">
      <c r="A66" s="6" t="s">
        <v>71</v>
      </c>
      <c r="B66" s="7" t="s">
        <v>64</v>
      </c>
      <c r="C66" s="19"/>
      <c r="D66" s="19"/>
      <c r="E66" s="20"/>
      <c r="F66" s="19"/>
    </row>
    <row r="67" spans="1:6" ht="15" customHeight="1" x14ac:dyDescent="0.2">
      <c r="A67" s="6" t="s">
        <v>65</v>
      </c>
      <c r="B67" s="7" t="s">
        <v>66</v>
      </c>
      <c r="C67" s="19"/>
      <c r="D67" s="19"/>
      <c r="E67" s="20"/>
      <c r="F67" s="19"/>
    </row>
    <row r="68" spans="1:6" ht="15" customHeight="1" x14ac:dyDescent="0.2">
      <c r="A68" s="6" t="s">
        <v>67</v>
      </c>
      <c r="B68" s="7" t="s">
        <v>68</v>
      </c>
      <c r="C68" s="19"/>
      <c r="D68" s="19"/>
      <c r="E68" s="28"/>
      <c r="F68" s="19"/>
    </row>
    <row r="69" spans="1:6" ht="15" customHeight="1" x14ac:dyDescent="0.2">
      <c r="A69" s="6" t="s">
        <v>73</v>
      </c>
      <c r="B69" s="7" t="s">
        <v>72</v>
      </c>
      <c r="C69" s="19"/>
      <c r="D69" s="19"/>
      <c r="E69" s="22"/>
      <c r="F69" s="19"/>
    </row>
    <row r="70" spans="1:6" ht="15" customHeight="1" x14ac:dyDescent="0.2">
      <c r="A70" s="6" t="s">
        <v>69</v>
      </c>
      <c r="B70" s="8" t="s">
        <v>74</v>
      </c>
      <c r="C70" s="19"/>
      <c r="D70" s="19"/>
      <c r="E70" s="20"/>
      <c r="F70" s="19"/>
    </row>
    <row r="71" spans="1:6" ht="15" customHeight="1" x14ac:dyDescent="0.2">
      <c r="A71" s="6" t="s">
        <v>70</v>
      </c>
      <c r="B71" s="8"/>
      <c r="C71" s="19"/>
      <c r="D71" s="19"/>
      <c r="E71" s="22"/>
      <c r="F71" s="19"/>
    </row>
    <row r="72" spans="1:6" ht="11.45" customHeight="1" x14ac:dyDescent="0.2">
      <c r="B72" s="2"/>
    </row>
    <row r="73" spans="1:6" ht="11.45" customHeight="1" x14ac:dyDescent="0.2">
      <c r="B73" s="2"/>
    </row>
    <row r="74" spans="1:6" ht="11.45" customHeight="1" x14ac:dyDescent="0.2">
      <c r="B74" s="2"/>
    </row>
    <row r="75" spans="1:6" ht="11.45" customHeight="1" x14ac:dyDescent="0.2">
      <c r="B75" s="2"/>
    </row>
    <row r="76" spans="1:6" ht="11.45" customHeight="1" x14ac:dyDescent="0.2">
      <c r="B76" s="2"/>
    </row>
    <row r="77" spans="1:6" ht="11.45" customHeight="1" x14ac:dyDescent="0.2">
      <c r="B77" s="2"/>
    </row>
    <row r="78" spans="1:6" ht="11.45" customHeight="1" x14ac:dyDescent="0.2">
      <c r="B78" s="2"/>
    </row>
    <row r="79" spans="1:6" ht="11.45" customHeight="1" x14ac:dyDescent="0.2">
      <c r="B79" s="2"/>
    </row>
    <row r="80" spans="1:6" ht="11.45" customHeight="1" x14ac:dyDescent="0.2">
      <c r="B80" s="2"/>
    </row>
    <row r="81" spans="2:2" ht="11.45" customHeight="1" x14ac:dyDescent="0.2">
      <c r="B81" s="2"/>
    </row>
    <row r="82" spans="2:2" ht="11.45" customHeight="1" x14ac:dyDescent="0.2">
      <c r="B82" s="2"/>
    </row>
    <row r="83" spans="2:2" ht="11.45" customHeight="1" x14ac:dyDescent="0.2">
      <c r="B83" s="2"/>
    </row>
    <row r="84" spans="2:2" ht="11.45" customHeight="1" x14ac:dyDescent="0.2">
      <c r="B84" s="2"/>
    </row>
    <row r="85" spans="2:2" ht="11.45" customHeight="1" x14ac:dyDescent="0.2">
      <c r="B85" s="2"/>
    </row>
    <row r="86" spans="2:2" ht="11.45" customHeight="1" x14ac:dyDescent="0.2">
      <c r="B86" s="2"/>
    </row>
    <row r="87" spans="2:2" ht="11.45" customHeight="1" x14ac:dyDescent="0.2">
      <c r="B87" s="2"/>
    </row>
    <row r="88" spans="2:2" ht="11.45" customHeight="1" x14ac:dyDescent="0.2">
      <c r="B88" s="2"/>
    </row>
    <row r="89" spans="2:2" ht="11.45" customHeight="1" x14ac:dyDescent="0.2">
      <c r="B89" s="2"/>
    </row>
    <row r="90" spans="2:2" ht="11.45" customHeight="1" x14ac:dyDescent="0.2">
      <c r="B90" s="2"/>
    </row>
    <row r="91" spans="2:2" ht="11.45" customHeight="1" x14ac:dyDescent="0.2">
      <c r="B91" s="2"/>
    </row>
    <row r="92" spans="2:2" ht="11.45" customHeight="1" x14ac:dyDescent="0.2">
      <c r="B92" s="2"/>
    </row>
    <row r="93" spans="2:2" ht="11.45" customHeight="1" x14ac:dyDescent="0.2">
      <c r="B93" s="2"/>
    </row>
    <row r="94" spans="2:2" ht="11.45" customHeight="1" x14ac:dyDescent="0.2">
      <c r="B94" s="2"/>
    </row>
    <row r="95" spans="2:2" ht="11.45" customHeight="1" x14ac:dyDescent="0.2">
      <c r="B95" s="2"/>
    </row>
    <row r="96" spans="2:2" ht="11.45" customHeight="1" x14ac:dyDescent="0.2">
      <c r="B96" s="2"/>
    </row>
    <row r="97" spans="2:2" ht="11.45" customHeight="1" x14ac:dyDescent="0.2">
      <c r="B97" s="2"/>
    </row>
    <row r="98" spans="2:2" ht="11.45" customHeight="1" x14ac:dyDescent="0.2">
      <c r="B98" s="2"/>
    </row>
    <row r="99" spans="2:2" ht="11.45" customHeight="1" x14ac:dyDescent="0.2">
      <c r="B99" s="2"/>
    </row>
    <row r="100" spans="2:2" ht="11.45" customHeight="1" x14ac:dyDescent="0.2">
      <c r="B100" s="2"/>
    </row>
    <row r="101" spans="2:2" ht="11.45" customHeight="1" x14ac:dyDescent="0.2">
      <c r="B101" s="2"/>
    </row>
    <row r="102" spans="2:2" ht="11.45" customHeight="1" x14ac:dyDescent="0.2">
      <c r="B102" s="2"/>
    </row>
    <row r="103" spans="2:2" ht="11.45" customHeight="1" x14ac:dyDescent="0.2">
      <c r="B103" s="2"/>
    </row>
    <row r="104" spans="2:2" ht="11.45" customHeight="1" x14ac:dyDescent="0.2">
      <c r="B104" s="2"/>
    </row>
    <row r="105" spans="2:2" ht="11.45" customHeight="1" x14ac:dyDescent="0.2">
      <c r="B105" s="2"/>
    </row>
    <row r="106" spans="2:2" ht="11.45" customHeight="1" x14ac:dyDescent="0.2">
      <c r="B106" s="2"/>
    </row>
    <row r="107" spans="2:2" ht="11.45" customHeight="1" x14ac:dyDescent="0.2">
      <c r="B107" s="2"/>
    </row>
    <row r="108" spans="2:2" ht="11.45" customHeight="1" x14ac:dyDescent="0.2">
      <c r="B108" s="2"/>
    </row>
    <row r="109" spans="2:2" ht="11.45" customHeight="1" x14ac:dyDescent="0.2">
      <c r="B109" s="2"/>
    </row>
    <row r="110" spans="2:2" ht="11.45" customHeight="1" x14ac:dyDescent="0.2">
      <c r="B110" s="2"/>
    </row>
    <row r="111" spans="2:2" ht="11.45" customHeight="1" x14ac:dyDescent="0.2">
      <c r="B111" s="2"/>
    </row>
    <row r="112" spans="2:2" ht="11.45" customHeight="1" x14ac:dyDescent="0.2">
      <c r="B112" s="2"/>
    </row>
    <row r="113" spans="2:2" ht="11.45" customHeight="1" x14ac:dyDescent="0.2">
      <c r="B113" s="2"/>
    </row>
    <row r="114" spans="2:2" ht="11.45" customHeight="1" x14ac:dyDescent="0.2">
      <c r="B114" s="2"/>
    </row>
    <row r="115" spans="2:2" ht="11.45" customHeight="1" x14ac:dyDescent="0.2">
      <c r="B115" s="2"/>
    </row>
    <row r="116" spans="2:2" ht="11.45" customHeight="1" x14ac:dyDescent="0.2">
      <c r="B116" s="2"/>
    </row>
    <row r="117" spans="2:2" ht="11.45" customHeight="1" x14ac:dyDescent="0.2">
      <c r="B117" s="2"/>
    </row>
    <row r="118" spans="2:2" ht="11.45" customHeight="1" x14ac:dyDescent="0.2">
      <c r="B118" s="2"/>
    </row>
    <row r="119" spans="2:2" ht="11.45" customHeight="1" x14ac:dyDescent="0.2">
      <c r="B119" s="2"/>
    </row>
    <row r="120" spans="2:2" ht="11.45" customHeight="1" x14ac:dyDescent="0.2">
      <c r="B120" s="2"/>
    </row>
    <row r="121" spans="2:2" ht="11.45" customHeight="1" x14ac:dyDescent="0.2">
      <c r="B121" s="2"/>
    </row>
    <row r="122" spans="2:2" ht="11.45" customHeight="1" x14ac:dyDescent="0.2">
      <c r="B122" s="2"/>
    </row>
    <row r="123" spans="2:2" ht="11.45" customHeight="1" x14ac:dyDescent="0.2">
      <c r="B123" s="2"/>
    </row>
    <row r="124" spans="2:2" ht="11.45" customHeight="1" x14ac:dyDescent="0.2">
      <c r="B124" s="2"/>
    </row>
    <row r="125" spans="2:2" ht="11.45" customHeight="1" x14ac:dyDescent="0.2">
      <c r="B125" s="2"/>
    </row>
    <row r="126" spans="2:2" ht="11.45" customHeight="1" x14ac:dyDescent="0.2">
      <c r="B126" s="2"/>
    </row>
    <row r="127" spans="2:2" ht="11.45" customHeight="1" x14ac:dyDescent="0.2">
      <c r="B127" s="2"/>
    </row>
    <row r="128" spans="2:2" ht="11.45" customHeight="1" x14ac:dyDescent="0.2">
      <c r="B128" s="2"/>
    </row>
    <row r="129" spans="2:2" ht="11.45" customHeight="1" x14ac:dyDescent="0.2">
      <c r="B129" s="2"/>
    </row>
    <row r="130" spans="2:2" ht="11.45" customHeight="1" x14ac:dyDescent="0.2">
      <c r="B130" s="2"/>
    </row>
    <row r="131" spans="2:2" ht="11.45" customHeight="1" x14ac:dyDescent="0.2">
      <c r="B131" s="2"/>
    </row>
    <row r="132" spans="2:2" ht="11.45" customHeight="1" x14ac:dyDescent="0.2">
      <c r="B132" s="2"/>
    </row>
    <row r="133" spans="2:2" ht="11.45" customHeight="1" x14ac:dyDescent="0.2">
      <c r="B133" s="2"/>
    </row>
    <row r="134" spans="2:2" ht="11.45" customHeight="1" x14ac:dyDescent="0.2">
      <c r="B134" s="2"/>
    </row>
    <row r="135" spans="2:2" ht="11.45" customHeight="1" x14ac:dyDescent="0.2">
      <c r="B135" s="2"/>
    </row>
    <row r="136" spans="2:2" ht="11.45" customHeight="1" x14ac:dyDescent="0.2">
      <c r="B136" s="2"/>
    </row>
    <row r="137" spans="2:2" ht="11.45" customHeight="1" x14ac:dyDescent="0.2">
      <c r="B137" s="2"/>
    </row>
    <row r="138" spans="2:2" ht="11.45" customHeight="1" x14ac:dyDescent="0.2">
      <c r="B138" s="2"/>
    </row>
    <row r="139" spans="2:2" ht="11.45" customHeight="1" x14ac:dyDescent="0.2">
      <c r="B139" s="2"/>
    </row>
    <row r="140" spans="2:2" ht="11.45" customHeight="1" x14ac:dyDescent="0.2">
      <c r="B140" s="2"/>
    </row>
    <row r="141" spans="2:2" ht="11.45" customHeight="1" x14ac:dyDescent="0.2">
      <c r="B141" s="2"/>
    </row>
    <row r="142" spans="2:2" ht="11.45" customHeight="1" x14ac:dyDescent="0.2">
      <c r="B142" s="2"/>
    </row>
    <row r="143" spans="2:2" ht="11.45" customHeight="1" x14ac:dyDescent="0.2">
      <c r="B143" s="2"/>
    </row>
    <row r="144" spans="2:2" ht="11.45" customHeight="1" x14ac:dyDescent="0.2">
      <c r="B144" s="2"/>
    </row>
    <row r="145" spans="2:2" ht="11.45" customHeight="1" x14ac:dyDescent="0.2">
      <c r="B145" s="2"/>
    </row>
    <row r="146" spans="2:2" ht="11.45" customHeight="1" x14ac:dyDescent="0.2">
      <c r="B146" s="2"/>
    </row>
    <row r="147" spans="2:2" ht="11.45" customHeight="1" x14ac:dyDescent="0.2">
      <c r="B147" s="2"/>
    </row>
    <row r="148" spans="2:2" ht="11.45" customHeight="1" x14ac:dyDescent="0.2">
      <c r="B148" s="2"/>
    </row>
    <row r="149" spans="2:2" ht="11.45" customHeight="1" x14ac:dyDescent="0.2">
      <c r="B149" s="2"/>
    </row>
    <row r="150" spans="2:2" ht="11.45" customHeight="1" x14ac:dyDescent="0.2">
      <c r="B150" s="2"/>
    </row>
    <row r="151" spans="2:2" ht="11.45" customHeight="1" x14ac:dyDescent="0.2">
      <c r="B151" s="2"/>
    </row>
    <row r="152" spans="2:2" ht="11.45" customHeight="1" x14ac:dyDescent="0.2">
      <c r="B152" s="2"/>
    </row>
    <row r="153" spans="2:2" ht="11.45" customHeight="1" x14ac:dyDescent="0.2">
      <c r="B153" s="2"/>
    </row>
    <row r="154" spans="2:2" ht="11.45" customHeight="1" x14ac:dyDescent="0.2">
      <c r="B154" s="2"/>
    </row>
    <row r="155" spans="2:2" ht="11.45" customHeight="1" x14ac:dyDescent="0.2">
      <c r="B155" s="2"/>
    </row>
    <row r="156" spans="2:2" ht="11.45" customHeight="1" x14ac:dyDescent="0.2">
      <c r="B156" s="2"/>
    </row>
    <row r="157" spans="2:2" ht="11.45" customHeight="1" x14ac:dyDescent="0.2">
      <c r="B157" s="2"/>
    </row>
    <row r="158" spans="2:2" ht="11.45" customHeight="1" x14ac:dyDescent="0.2">
      <c r="B158" s="2"/>
    </row>
    <row r="159" spans="2:2" ht="11.45" customHeight="1" x14ac:dyDescent="0.2">
      <c r="B159" s="2"/>
    </row>
    <row r="160" spans="2:2" ht="11.45" customHeight="1" x14ac:dyDescent="0.2">
      <c r="B160" s="2"/>
    </row>
    <row r="161" spans="2:2" ht="11.45" customHeight="1" x14ac:dyDescent="0.2">
      <c r="B161" s="2"/>
    </row>
    <row r="162" spans="2:2" ht="11.45" customHeight="1" x14ac:dyDescent="0.2">
      <c r="B162" s="2"/>
    </row>
    <row r="163" spans="2:2" ht="11.45" customHeight="1" x14ac:dyDescent="0.2">
      <c r="B163" s="2"/>
    </row>
    <row r="164" spans="2:2" ht="11.45" customHeight="1" x14ac:dyDescent="0.2">
      <c r="B164" s="2"/>
    </row>
    <row r="165" spans="2:2" ht="11.45" customHeight="1" x14ac:dyDescent="0.2">
      <c r="B165" s="2"/>
    </row>
    <row r="166" spans="2:2" ht="11.45" customHeight="1" x14ac:dyDescent="0.2">
      <c r="B166" s="2"/>
    </row>
    <row r="167" spans="2:2" ht="11.45" customHeight="1" x14ac:dyDescent="0.2">
      <c r="B167" s="2"/>
    </row>
    <row r="168" spans="2:2" ht="11.45" customHeight="1" x14ac:dyDescent="0.2">
      <c r="B168" s="2"/>
    </row>
    <row r="169" spans="2:2" ht="11.45" customHeight="1" x14ac:dyDescent="0.2">
      <c r="B169" s="2"/>
    </row>
    <row r="170" spans="2:2" ht="11.45" customHeight="1" x14ac:dyDescent="0.2">
      <c r="B170" s="2"/>
    </row>
    <row r="171" spans="2:2" ht="11.45" customHeight="1" x14ac:dyDescent="0.2">
      <c r="B171" s="2"/>
    </row>
    <row r="172" spans="2:2" ht="11.45" customHeight="1" x14ac:dyDescent="0.2">
      <c r="B172" s="2"/>
    </row>
    <row r="173" spans="2:2" ht="11.45" customHeight="1" x14ac:dyDescent="0.2">
      <c r="B173" s="2"/>
    </row>
    <row r="174" spans="2:2" ht="11.45" customHeight="1" x14ac:dyDescent="0.2">
      <c r="B174" s="2"/>
    </row>
    <row r="175" spans="2:2" ht="11.45" customHeight="1" x14ac:dyDescent="0.2">
      <c r="B175" s="2"/>
    </row>
    <row r="176" spans="2:2" ht="11.45" customHeight="1" x14ac:dyDescent="0.2">
      <c r="B176" s="2"/>
    </row>
    <row r="177" spans="2:2" ht="11.45" customHeight="1" x14ac:dyDescent="0.2">
      <c r="B177" s="2"/>
    </row>
    <row r="178" spans="2:2" ht="11.45" customHeight="1" x14ac:dyDescent="0.2">
      <c r="B178" s="2"/>
    </row>
    <row r="179" spans="2:2" ht="11.45" customHeight="1" x14ac:dyDescent="0.2">
      <c r="B179" s="2"/>
    </row>
    <row r="180" spans="2:2" ht="11.45" customHeight="1" x14ac:dyDescent="0.2">
      <c r="B180" s="2"/>
    </row>
    <row r="181" spans="2:2" ht="11.45" customHeight="1" x14ac:dyDescent="0.2">
      <c r="B181" s="2"/>
    </row>
    <row r="182" spans="2:2" ht="11.45" customHeight="1" x14ac:dyDescent="0.2">
      <c r="B182" s="2"/>
    </row>
    <row r="183" spans="2:2" ht="11.45" customHeight="1" x14ac:dyDescent="0.2">
      <c r="B183" s="2"/>
    </row>
    <row r="184" spans="2:2" ht="11.45" customHeight="1" x14ac:dyDescent="0.2">
      <c r="B184" s="2"/>
    </row>
    <row r="185" spans="2:2" ht="11.45" customHeight="1" x14ac:dyDescent="0.2">
      <c r="B185" s="2"/>
    </row>
    <row r="186" spans="2:2" ht="11.45" customHeight="1" x14ac:dyDescent="0.2">
      <c r="B186" s="2"/>
    </row>
    <row r="187" spans="2:2" ht="11.45" customHeight="1" x14ac:dyDescent="0.2">
      <c r="B187" s="2"/>
    </row>
    <row r="188" spans="2:2" ht="11.45" customHeight="1" x14ac:dyDescent="0.2">
      <c r="B188" s="2"/>
    </row>
    <row r="189" spans="2:2" ht="11.45" customHeight="1" x14ac:dyDescent="0.2">
      <c r="B189" s="2"/>
    </row>
    <row r="190" spans="2:2" ht="11.45" customHeight="1" x14ac:dyDescent="0.2">
      <c r="B190" s="2"/>
    </row>
    <row r="191" spans="2:2" ht="11.45" customHeight="1" x14ac:dyDescent="0.2">
      <c r="B191" s="2"/>
    </row>
    <row r="192" spans="2:2" ht="11.45" customHeight="1" x14ac:dyDescent="0.2">
      <c r="B192" s="2"/>
    </row>
    <row r="193" spans="2:2" ht="11.45" customHeight="1" x14ac:dyDescent="0.2">
      <c r="B193" s="2"/>
    </row>
  </sheetData>
  <phoneticPr fontId="0" type="noConversion"/>
  <pageMargins left="0.25" right="0.25" top="0.75" bottom="0.25" header="0.25" footer="0.33"/>
  <pageSetup paperSize="5" scale="93" orientation="portrait" r:id="rId1"/>
  <headerFooter alignWithMargins="0">
    <oddHeader xml:space="preserve">&amp;C&amp;24 2022 Municipal Recycling Report&amp;10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G193"/>
  <sheetViews>
    <sheetView topLeftCell="A34" workbookViewId="0">
      <selection activeCell="K70" sqref="K70"/>
    </sheetView>
  </sheetViews>
  <sheetFormatPr defaultRowHeight="11.45" customHeight="1" x14ac:dyDescent="0.2"/>
  <cols>
    <col min="1" max="1" width="61.140625" style="1" customWidth="1"/>
    <col min="2" max="2" width="5.7109375" style="1" customWidth="1"/>
    <col min="3" max="6" width="8.7109375" style="1" customWidth="1"/>
    <col min="7" max="16384" width="9.140625" style="1"/>
  </cols>
  <sheetData>
    <row r="1" spans="1:6" ht="25.5" x14ac:dyDescent="0.2">
      <c r="A1" s="3" t="s">
        <v>0</v>
      </c>
      <c r="B1" s="3" t="s">
        <v>1</v>
      </c>
      <c r="C1" s="51" t="s">
        <v>235</v>
      </c>
      <c r="D1" s="51" t="s">
        <v>237</v>
      </c>
      <c r="E1" s="51" t="s">
        <v>236</v>
      </c>
      <c r="F1" s="51" t="s">
        <v>238</v>
      </c>
    </row>
    <row r="2" spans="1:6" ht="12.75" x14ac:dyDescent="0.2">
      <c r="A2" s="9" t="s">
        <v>62</v>
      </c>
      <c r="B2" s="10">
        <v>38</v>
      </c>
      <c r="C2" s="18" t="s">
        <v>59</v>
      </c>
      <c r="D2" s="18" t="s">
        <v>61</v>
      </c>
      <c r="E2" s="18" t="s">
        <v>60</v>
      </c>
      <c r="F2" s="18" t="s">
        <v>61</v>
      </c>
    </row>
    <row r="3" spans="1:6" ht="15.75" x14ac:dyDescent="0.25">
      <c r="A3" s="13" t="s">
        <v>87</v>
      </c>
      <c r="B3" s="14">
        <v>914</v>
      </c>
      <c r="C3" s="18" t="s">
        <v>59</v>
      </c>
      <c r="D3" s="18" t="s">
        <v>61</v>
      </c>
      <c r="E3" s="18" t="s">
        <v>60</v>
      </c>
      <c r="F3" s="18" t="s">
        <v>61</v>
      </c>
    </row>
    <row r="4" spans="1:6" ht="12.75" x14ac:dyDescent="0.2">
      <c r="A4" s="9" t="s">
        <v>57</v>
      </c>
      <c r="B4" s="11"/>
      <c r="C4" s="18" t="s">
        <v>59</v>
      </c>
      <c r="D4" s="18" t="s">
        <v>59</v>
      </c>
      <c r="E4" s="18" t="s">
        <v>60</v>
      </c>
      <c r="F4" s="18" t="s">
        <v>59</v>
      </c>
    </row>
    <row r="5" spans="1:6" ht="12.75" x14ac:dyDescent="0.2">
      <c r="A5" s="9" t="s">
        <v>58</v>
      </c>
      <c r="B5" s="11"/>
      <c r="C5" s="18" t="s">
        <v>59</v>
      </c>
      <c r="D5" s="18" t="s">
        <v>59</v>
      </c>
      <c r="E5" s="18" t="s">
        <v>59</v>
      </c>
      <c r="F5" s="18" t="s">
        <v>59</v>
      </c>
    </row>
    <row r="6" spans="1:6" ht="13.15" customHeight="1" x14ac:dyDescent="0.2">
      <c r="A6" s="42" t="s">
        <v>174</v>
      </c>
      <c r="B6" s="35" t="s">
        <v>63</v>
      </c>
      <c r="C6" s="12">
        <f>0.03+4.51+4.52+0.03+0.03+4.53+0.09</f>
        <v>13.739999999999998</v>
      </c>
      <c r="D6" s="12"/>
      <c r="E6" s="12">
        <f>1.25+1.25+1.27+1.26</f>
        <v>5.03</v>
      </c>
      <c r="F6" s="12"/>
    </row>
    <row r="7" spans="1:6" ht="13.15" customHeight="1" x14ac:dyDescent="0.2">
      <c r="A7" s="42" t="s">
        <v>175</v>
      </c>
      <c r="B7" s="35" t="s">
        <v>56</v>
      </c>
      <c r="C7" s="12"/>
      <c r="D7" s="12"/>
      <c r="E7" s="12"/>
      <c r="F7" s="12"/>
    </row>
    <row r="8" spans="1:6" ht="13.15" customHeight="1" x14ac:dyDescent="0.2">
      <c r="A8" s="33" t="s">
        <v>4</v>
      </c>
      <c r="B8" s="35" t="s">
        <v>5</v>
      </c>
      <c r="C8" s="12"/>
      <c r="D8" s="12"/>
      <c r="E8" s="12"/>
      <c r="F8" s="12"/>
    </row>
    <row r="9" spans="1:6" ht="13.15" customHeight="1" x14ac:dyDescent="0.2">
      <c r="A9" s="33" t="s">
        <v>230</v>
      </c>
      <c r="B9" s="35" t="s">
        <v>182</v>
      </c>
      <c r="C9" s="12"/>
      <c r="D9" s="12"/>
      <c r="E9" s="12"/>
      <c r="F9" s="12"/>
    </row>
    <row r="10" spans="1:6" ht="13.15" customHeight="1" x14ac:dyDescent="0.2">
      <c r="A10" s="33" t="s">
        <v>176</v>
      </c>
      <c r="B10" s="35" t="s">
        <v>38</v>
      </c>
      <c r="C10" s="12"/>
      <c r="D10" s="12"/>
      <c r="E10" s="12"/>
      <c r="F10" s="12"/>
    </row>
    <row r="11" spans="1:6" ht="13.15" customHeight="1" x14ac:dyDescent="0.2">
      <c r="A11" s="33" t="s">
        <v>177</v>
      </c>
      <c r="B11" s="35" t="s">
        <v>41</v>
      </c>
      <c r="C11" s="12"/>
      <c r="D11" s="12"/>
      <c r="E11" s="12"/>
      <c r="F11" s="12"/>
    </row>
    <row r="12" spans="1:6" ht="13.15" customHeight="1" x14ac:dyDescent="0.2">
      <c r="A12" s="33" t="s">
        <v>39</v>
      </c>
      <c r="B12" s="35" t="s">
        <v>40</v>
      </c>
      <c r="C12" s="12"/>
      <c r="D12" s="12"/>
      <c r="E12" s="12"/>
      <c r="F12" s="12"/>
    </row>
    <row r="13" spans="1:6" ht="13.15" customHeight="1" x14ac:dyDescent="0.2">
      <c r="A13" s="33" t="s">
        <v>178</v>
      </c>
      <c r="B13" s="35" t="s">
        <v>42</v>
      </c>
      <c r="C13" s="12"/>
      <c r="D13" s="12"/>
      <c r="E13" s="12"/>
      <c r="F13" s="12"/>
    </row>
    <row r="14" spans="1:6" ht="13.15" customHeight="1" x14ac:dyDescent="0.2">
      <c r="A14" s="33" t="s">
        <v>43</v>
      </c>
      <c r="B14" s="35" t="s">
        <v>44</v>
      </c>
      <c r="C14" s="12"/>
      <c r="D14" s="12"/>
      <c r="E14" s="12"/>
      <c r="F14" s="12"/>
    </row>
    <row r="15" spans="1:6" ht="13.15" customHeight="1" x14ac:dyDescent="0.2">
      <c r="A15" s="33" t="s">
        <v>7</v>
      </c>
      <c r="B15" s="35" t="s">
        <v>8</v>
      </c>
      <c r="C15" s="12"/>
      <c r="D15" s="12"/>
      <c r="E15" s="12"/>
      <c r="F15" s="12"/>
    </row>
    <row r="16" spans="1:6" ht="13.15" customHeight="1" x14ac:dyDescent="0.2">
      <c r="A16" s="33" t="s">
        <v>188</v>
      </c>
      <c r="B16" s="35" t="s">
        <v>2</v>
      </c>
      <c r="C16" s="12"/>
      <c r="D16" s="12"/>
      <c r="E16" s="12"/>
      <c r="F16" s="12"/>
    </row>
    <row r="17" spans="1:6" ht="13.15" customHeight="1" x14ac:dyDescent="0.2">
      <c r="A17" s="33" t="s">
        <v>189</v>
      </c>
      <c r="B17" s="35" t="s">
        <v>10</v>
      </c>
      <c r="C17" s="12"/>
      <c r="D17" s="12"/>
      <c r="E17" s="12"/>
      <c r="F17" s="12"/>
    </row>
    <row r="18" spans="1:6" ht="13.15" customHeight="1" x14ac:dyDescent="0.2">
      <c r="A18" s="33" t="s">
        <v>190</v>
      </c>
      <c r="B18" s="35" t="s">
        <v>31</v>
      </c>
      <c r="C18" s="12"/>
      <c r="D18" s="12"/>
      <c r="E18" s="12"/>
      <c r="F18" s="12"/>
    </row>
    <row r="19" spans="1:6" ht="13.15" customHeight="1" x14ac:dyDescent="0.2">
      <c r="A19" s="33" t="s">
        <v>191</v>
      </c>
      <c r="B19" s="35" t="s">
        <v>3</v>
      </c>
      <c r="C19" s="12"/>
      <c r="D19" s="12"/>
      <c r="E19" s="12"/>
      <c r="F19" s="12"/>
    </row>
    <row r="20" spans="1:6" ht="13.15" customHeight="1" x14ac:dyDescent="0.2">
      <c r="A20" s="33" t="s">
        <v>192</v>
      </c>
      <c r="B20" s="36" t="s">
        <v>9</v>
      </c>
      <c r="C20" s="12"/>
      <c r="D20" s="12"/>
      <c r="E20" s="12"/>
      <c r="F20" s="12"/>
    </row>
    <row r="21" spans="1:6" ht="13.15" customHeight="1" x14ac:dyDescent="0.2">
      <c r="A21" s="33" t="s">
        <v>193</v>
      </c>
      <c r="B21" s="36" t="s">
        <v>32</v>
      </c>
      <c r="C21" s="12"/>
      <c r="D21" s="12"/>
      <c r="E21" s="12"/>
      <c r="F21" s="12"/>
    </row>
    <row r="22" spans="1:6" ht="13.15" customHeight="1" x14ac:dyDescent="0.2">
      <c r="A22" s="33" t="s">
        <v>194</v>
      </c>
      <c r="B22" s="36" t="s">
        <v>33</v>
      </c>
      <c r="C22" s="12"/>
      <c r="D22" s="12"/>
      <c r="E22" s="12"/>
      <c r="F22" s="12"/>
    </row>
    <row r="23" spans="1:6" ht="13.15" customHeight="1" x14ac:dyDescent="0.2">
      <c r="A23" s="33" t="s">
        <v>195</v>
      </c>
      <c r="B23" s="36" t="s">
        <v>34</v>
      </c>
      <c r="C23" s="12"/>
      <c r="D23" s="12"/>
      <c r="E23" s="12"/>
      <c r="F23" s="12"/>
    </row>
    <row r="24" spans="1:6" ht="13.15" customHeight="1" x14ac:dyDescent="0.2">
      <c r="A24" s="33" t="s">
        <v>196</v>
      </c>
      <c r="B24" s="36" t="s">
        <v>35</v>
      </c>
      <c r="C24" s="12"/>
      <c r="D24" s="12"/>
      <c r="E24" s="12"/>
      <c r="F24" s="12"/>
    </row>
    <row r="25" spans="1:6" ht="13.15" customHeight="1" x14ac:dyDescent="0.2">
      <c r="A25" s="33" t="s">
        <v>197</v>
      </c>
      <c r="B25" s="36" t="s">
        <v>36</v>
      </c>
      <c r="C25" s="12"/>
      <c r="D25" s="12"/>
      <c r="E25" s="12"/>
      <c r="F25" s="12"/>
    </row>
    <row r="26" spans="1:6" ht="13.15" customHeight="1" x14ac:dyDescent="0.2">
      <c r="A26" s="33" t="s">
        <v>198</v>
      </c>
      <c r="B26" s="36" t="s">
        <v>37</v>
      </c>
      <c r="C26" s="12"/>
      <c r="D26" s="12"/>
      <c r="E26" s="12"/>
      <c r="F26" s="12"/>
    </row>
    <row r="27" spans="1:6" ht="13.15" customHeight="1" x14ac:dyDescent="0.2">
      <c r="A27" s="33" t="s">
        <v>231</v>
      </c>
      <c r="B27" s="36" t="s">
        <v>53</v>
      </c>
      <c r="C27" s="12"/>
      <c r="D27" s="12"/>
      <c r="E27" s="12"/>
      <c r="F27" s="12"/>
    </row>
    <row r="28" spans="1:6" ht="13.15" customHeight="1" x14ac:dyDescent="0.2">
      <c r="A28" s="33" t="s">
        <v>179</v>
      </c>
      <c r="B28" s="35" t="s">
        <v>29</v>
      </c>
      <c r="C28" s="12"/>
      <c r="D28" s="12"/>
      <c r="E28" s="12"/>
      <c r="F28" s="12"/>
    </row>
    <row r="29" spans="1:6" ht="13.15" customHeight="1" x14ac:dyDescent="0.2">
      <c r="A29" s="43" t="s">
        <v>180</v>
      </c>
      <c r="B29" s="35" t="s">
        <v>11</v>
      </c>
      <c r="C29" s="12"/>
      <c r="D29" s="12"/>
      <c r="E29" s="12"/>
      <c r="F29" s="12"/>
    </row>
    <row r="30" spans="1:6" ht="13.15" customHeight="1" x14ac:dyDescent="0.2">
      <c r="A30" s="33" t="s">
        <v>18</v>
      </c>
      <c r="B30" s="35" t="s">
        <v>19</v>
      </c>
      <c r="C30" s="12"/>
      <c r="D30" s="12"/>
      <c r="E30" s="12"/>
      <c r="F30" s="12"/>
    </row>
    <row r="31" spans="1:6" ht="13.15" customHeight="1" x14ac:dyDescent="0.2">
      <c r="A31" s="33" t="s">
        <v>12</v>
      </c>
      <c r="B31" s="35" t="s">
        <v>13</v>
      </c>
      <c r="C31" s="12"/>
      <c r="D31" s="12"/>
      <c r="E31" s="12"/>
      <c r="F31" s="12"/>
    </row>
    <row r="32" spans="1:6" ht="13.15" customHeight="1" x14ac:dyDescent="0.2">
      <c r="A32" s="33" t="s">
        <v>16</v>
      </c>
      <c r="B32" s="35" t="s">
        <v>17</v>
      </c>
      <c r="C32" s="12"/>
      <c r="D32" s="12"/>
      <c r="E32" s="12"/>
      <c r="F32" s="12"/>
    </row>
    <row r="33" spans="1:6" ht="13.15" customHeight="1" x14ac:dyDescent="0.2">
      <c r="A33" s="33" t="s">
        <v>14</v>
      </c>
      <c r="B33" s="35" t="s">
        <v>15</v>
      </c>
      <c r="C33" s="12"/>
      <c r="D33" s="12"/>
      <c r="E33" s="12"/>
      <c r="F33" s="12"/>
    </row>
    <row r="34" spans="1:6" ht="13.15" customHeight="1" x14ac:dyDescent="0.2">
      <c r="A34" s="33" t="s">
        <v>20</v>
      </c>
      <c r="B34" s="35" t="s">
        <v>21</v>
      </c>
      <c r="C34" s="12"/>
      <c r="D34" s="12"/>
      <c r="E34" s="12"/>
      <c r="F34" s="12"/>
    </row>
    <row r="35" spans="1:6" ht="13.15" customHeight="1" x14ac:dyDescent="0.2">
      <c r="A35" s="33" t="s">
        <v>199</v>
      </c>
      <c r="B35" s="36" t="s">
        <v>45</v>
      </c>
      <c r="C35" s="12"/>
      <c r="D35" s="12"/>
      <c r="E35" s="12"/>
      <c r="F35" s="12"/>
    </row>
    <row r="36" spans="1:6" ht="13.15" customHeight="1" x14ac:dyDescent="0.2">
      <c r="A36" s="33" t="s">
        <v>200</v>
      </c>
      <c r="B36" s="36" t="s">
        <v>46</v>
      </c>
      <c r="C36" s="12"/>
      <c r="D36" s="12"/>
      <c r="E36" s="12"/>
      <c r="F36" s="12"/>
    </row>
    <row r="37" spans="1:6" ht="13.15" customHeight="1" x14ac:dyDescent="0.2">
      <c r="A37" s="33" t="s">
        <v>201</v>
      </c>
      <c r="B37" s="36" t="s">
        <v>47</v>
      </c>
      <c r="C37" s="12"/>
      <c r="D37" s="12"/>
      <c r="E37" s="12"/>
      <c r="F37" s="12"/>
    </row>
    <row r="38" spans="1:6" ht="13.15" customHeight="1" x14ac:dyDescent="0.2">
      <c r="A38" s="33" t="s">
        <v>202</v>
      </c>
      <c r="B38" s="36" t="s">
        <v>48</v>
      </c>
      <c r="C38" s="12"/>
      <c r="D38" s="12"/>
      <c r="E38" s="12"/>
      <c r="F38" s="12"/>
    </row>
    <row r="39" spans="1:6" ht="13.15" customHeight="1" x14ac:dyDescent="0.2">
      <c r="A39" s="33" t="s">
        <v>203</v>
      </c>
      <c r="B39" s="36" t="s">
        <v>49</v>
      </c>
      <c r="C39" s="12"/>
      <c r="D39" s="12"/>
      <c r="E39" s="12"/>
      <c r="F39" s="12"/>
    </row>
    <row r="40" spans="1:6" ht="13.15" customHeight="1" x14ac:dyDescent="0.2">
      <c r="A40" s="33" t="s">
        <v>204</v>
      </c>
      <c r="B40" s="36" t="s">
        <v>50</v>
      </c>
      <c r="C40" s="12"/>
      <c r="D40" s="12"/>
      <c r="E40" s="12"/>
      <c r="F40" s="12"/>
    </row>
    <row r="41" spans="1:6" ht="13.15" customHeight="1" x14ac:dyDescent="0.2">
      <c r="A41" s="33" t="s">
        <v>205</v>
      </c>
      <c r="B41" s="36" t="s">
        <v>51</v>
      </c>
      <c r="C41" s="12"/>
      <c r="D41" s="12"/>
      <c r="E41" s="12"/>
      <c r="F41" s="12"/>
    </row>
    <row r="42" spans="1:6" ht="13.15" customHeight="1" x14ac:dyDescent="0.2">
      <c r="A42" s="33" t="s">
        <v>206</v>
      </c>
      <c r="B42" s="36" t="s">
        <v>52</v>
      </c>
      <c r="C42" s="12"/>
      <c r="D42" s="12"/>
      <c r="E42" s="12"/>
      <c r="F42" s="12"/>
    </row>
    <row r="43" spans="1:6" ht="13.15" customHeight="1" x14ac:dyDescent="0.2">
      <c r="A43" s="33" t="s">
        <v>207</v>
      </c>
      <c r="B43" s="36" t="s">
        <v>6</v>
      </c>
      <c r="C43" s="12"/>
      <c r="D43" s="12"/>
      <c r="E43" s="12"/>
      <c r="F43" s="12"/>
    </row>
    <row r="44" spans="1:6" ht="13.15" customHeight="1" x14ac:dyDescent="0.2">
      <c r="A44" s="33" t="s">
        <v>233</v>
      </c>
      <c r="B44" s="36" t="s">
        <v>183</v>
      </c>
      <c r="C44" s="12"/>
      <c r="D44" s="12"/>
      <c r="E44" s="12"/>
      <c r="F44" s="12"/>
    </row>
    <row r="45" spans="1:6" ht="13.15" customHeight="1" x14ac:dyDescent="0.2">
      <c r="A45" s="33" t="s">
        <v>208</v>
      </c>
      <c r="B45" s="36" t="s">
        <v>184</v>
      </c>
      <c r="C45" s="12"/>
      <c r="D45" s="12"/>
      <c r="E45" s="12"/>
      <c r="F45" s="12"/>
    </row>
    <row r="46" spans="1:6" ht="13.15" customHeight="1" x14ac:dyDescent="0.2">
      <c r="A46" s="33" t="s">
        <v>209</v>
      </c>
      <c r="B46" s="36" t="s">
        <v>24</v>
      </c>
      <c r="C46" s="12"/>
      <c r="D46" s="12"/>
      <c r="E46" s="12"/>
      <c r="F46" s="12"/>
    </row>
    <row r="47" spans="1:6" ht="13.15" customHeight="1" x14ac:dyDescent="0.2">
      <c r="A47" s="33" t="s">
        <v>210</v>
      </c>
      <c r="B47" s="36" t="s">
        <v>25</v>
      </c>
      <c r="C47" s="12"/>
      <c r="D47" s="12"/>
      <c r="E47" s="12"/>
      <c r="F47" s="12"/>
    </row>
    <row r="48" spans="1:6" ht="13.15" customHeight="1" x14ac:dyDescent="0.2">
      <c r="A48" s="33" t="s">
        <v>211</v>
      </c>
      <c r="B48" s="36" t="s">
        <v>26</v>
      </c>
      <c r="C48" s="12"/>
      <c r="D48" s="12"/>
      <c r="E48" s="12"/>
      <c r="F48" s="12"/>
    </row>
    <row r="49" spans="1:7" ht="13.15" customHeight="1" x14ac:dyDescent="0.2">
      <c r="A49" s="33" t="s">
        <v>212</v>
      </c>
      <c r="B49" s="36" t="s">
        <v>27</v>
      </c>
      <c r="C49" s="12"/>
      <c r="D49" s="12"/>
      <c r="E49" s="12"/>
      <c r="F49" s="12"/>
    </row>
    <row r="50" spans="1:7" ht="13.15" customHeight="1" x14ac:dyDescent="0.2">
      <c r="A50" s="33" t="s">
        <v>213</v>
      </c>
      <c r="B50" s="36" t="s">
        <v>30</v>
      </c>
      <c r="C50" s="12"/>
      <c r="D50" s="12"/>
      <c r="E50" s="12"/>
      <c r="F50" s="12"/>
    </row>
    <row r="51" spans="1:7" ht="13.15" customHeight="1" x14ac:dyDescent="0.2">
      <c r="A51" s="33" t="s">
        <v>232</v>
      </c>
      <c r="B51" s="36" t="s">
        <v>28</v>
      </c>
      <c r="C51" s="12"/>
      <c r="D51" s="12"/>
      <c r="E51" s="12"/>
      <c r="F51" s="12"/>
    </row>
    <row r="52" spans="1:7" ht="13.15" customHeight="1" x14ac:dyDescent="0.2">
      <c r="A52" s="48" t="s">
        <v>22</v>
      </c>
      <c r="B52" s="49" t="s">
        <v>23</v>
      </c>
      <c r="C52" s="12"/>
      <c r="D52" s="12"/>
      <c r="E52" s="12"/>
      <c r="F52" s="12"/>
    </row>
    <row r="53" spans="1:7" ht="13.15" customHeight="1" x14ac:dyDescent="0.2">
      <c r="A53" s="33" t="s">
        <v>214</v>
      </c>
      <c r="B53" s="35" t="s">
        <v>215</v>
      </c>
      <c r="C53" s="12"/>
      <c r="D53" s="12"/>
      <c r="E53" s="12"/>
      <c r="F53" s="12"/>
    </row>
    <row r="54" spans="1:7" ht="13.15" customHeight="1" x14ac:dyDescent="0.2">
      <c r="A54" s="33" t="s">
        <v>216</v>
      </c>
      <c r="B54" s="35" t="s">
        <v>217</v>
      </c>
      <c r="C54" s="12"/>
      <c r="D54" s="12"/>
      <c r="E54" s="12"/>
      <c r="F54" s="12"/>
    </row>
    <row r="55" spans="1:7" ht="13.15" customHeight="1" x14ac:dyDescent="0.2">
      <c r="A55" s="33" t="s">
        <v>218</v>
      </c>
      <c r="B55" s="35" t="s">
        <v>219</v>
      </c>
      <c r="C55" s="12"/>
      <c r="D55" s="12"/>
      <c r="E55" s="12"/>
      <c r="F55" s="12"/>
    </row>
    <row r="56" spans="1:7" ht="13.15" customHeight="1" x14ac:dyDescent="0.2">
      <c r="A56" s="48" t="s">
        <v>220</v>
      </c>
      <c r="B56" s="49" t="s">
        <v>221</v>
      </c>
      <c r="C56" s="12"/>
      <c r="D56" s="12"/>
      <c r="E56" s="12"/>
      <c r="F56" s="12"/>
    </row>
    <row r="57" spans="1:7" ht="13.15" customHeight="1" x14ac:dyDescent="0.2">
      <c r="A57" s="48" t="s">
        <v>222</v>
      </c>
      <c r="B57" s="49" t="s">
        <v>223</v>
      </c>
      <c r="C57" s="12"/>
      <c r="D57" s="12"/>
      <c r="E57" s="12"/>
      <c r="F57" s="12"/>
    </row>
    <row r="58" spans="1:7" ht="13.15" customHeight="1" x14ac:dyDescent="0.2">
      <c r="A58" s="33" t="s">
        <v>224</v>
      </c>
      <c r="B58" s="35" t="s">
        <v>225</v>
      </c>
      <c r="C58" s="12"/>
      <c r="D58" s="12"/>
      <c r="E58" s="12"/>
      <c r="F58" s="12"/>
    </row>
    <row r="59" spans="1:7" ht="13.15" customHeight="1" x14ac:dyDescent="0.2">
      <c r="A59" s="33" t="s">
        <v>226</v>
      </c>
      <c r="B59" s="35" t="s">
        <v>227</v>
      </c>
      <c r="C59" s="12"/>
      <c r="D59" s="12"/>
      <c r="E59" s="12"/>
      <c r="F59" s="12"/>
    </row>
    <row r="60" spans="1:7" ht="13.15" customHeight="1" x14ac:dyDescent="0.2">
      <c r="A60" s="42" t="s">
        <v>228</v>
      </c>
      <c r="B60" s="35" t="s">
        <v>229</v>
      </c>
      <c r="C60" s="12"/>
      <c r="D60" s="12"/>
      <c r="E60" s="12"/>
      <c r="F60" s="12"/>
    </row>
    <row r="61" spans="1:7" ht="13.15" customHeight="1" x14ac:dyDescent="0.2">
      <c r="A61" s="33" t="s">
        <v>181</v>
      </c>
      <c r="B61" s="35" t="s">
        <v>185</v>
      </c>
      <c r="C61" s="12"/>
      <c r="D61" s="12"/>
      <c r="E61" s="12"/>
      <c r="F61" s="12"/>
    </row>
    <row r="62" spans="1:7" ht="13.15" customHeight="1" x14ac:dyDescent="0.2">
      <c r="A62" s="33" t="s">
        <v>54</v>
      </c>
      <c r="B62" s="35" t="s">
        <v>55</v>
      </c>
      <c r="C62" s="12"/>
      <c r="D62" s="12"/>
      <c r="E62" s="12"/>
      <c r="F62" s="12"/>
    </row>
    <row r="63" spans="1:7" ht="13.15" customHeight="1" x14ac:dyDescent="0.2">
      <c r="A63" s="43" t="s">
        <v>187</v>
      </c>
      <c r="B63" s="35" t="s">
        <v>186</v>
      </c>
      <c r="C63" s="12">
        <f>0.1+((50*13)/3)</f>
        <v>216.76666666666665</v>
      </c>
      <c r="D63" s="12"/>
      <c r="E63" s="12"/>
      <c r="F63" s="12"/>
    </row>
    <row r="64" spans="1:7" ht="13.15" customHeight="1" x14ac:dyDescent="0.2">
      <c r="A64" s="4"/>
      <c r="B64" s="5"/>
      <c r="C64" s="25">
        <f>SUM(C6:C63)</f>
        <v>230.50666666666666</v>
      </c>
      <c r="D64" s="25">
        <f>SUM(D6:D63)</f>
        <v>0</v>
      </c>
      <c r="E64" s="25">
        <f>SUM(E6:E63)</f>
        <v>5.03</v>
      </c>
      <c r="F64" s="25">
        <f>SUM(F6:F63)</f>
        <v>0</v>
      </c>
      <c r="G64" s="32">
        <f>SUM(C64:F64)</f>
        <v>235.53666666666666</v>
      </c>
    </row>
    <row r="65" spans="1:6" ht="13.15" customHeight="1" x14ac:dyDescent="0.2">
      <c r="A65" s="4"/>
      <c r="B65" s="5"/>
      <c r="C65" s="25"/>
      <c r="D65" s="25"/>
      <c r="E65" s="25"/>
      <c r="F65" s="25"/>
    </row>
    <row r="66" spans="1:6" ht="15" customHeight="1" x14ac:dyDescent="0.2">
      <c r="A66" s="6" t="s">
        <v>71</v>
      </c>
      <c r="B66" s="7" t="s">
        <v>64</v>
      </c>
      <c r="C66" s="19"/>
      <c r="D66" s="19"/>
      <c r="E66" s="20"/>
      <c r="F66" s="19"/>
    </row>
    <row r="67" spans="1:6" ht="15" customHeight="1" x14ac:dyDescent="0.2">
      <c r="A67" s="6" t="s">
        <v>65</v>
      </c>
      <c r="B67" s="7" t="s">
        <v>66</v>
      </c>
      <c r="C67" s="19"/>
      <c r="D67" s="19"/>
      <c r="E67" s="20"/>
      <c r="F67" s="19"/>
    </row>
    <row r="68" spans="1:6" ht="15" customHeight="1" x14ac:dyDescent="0.2">
      <c r="A68" s="6" t="s">
        <v>67</v>
      </c>
      <c r="B68" s="7" t="s">
        <v>68</v>
      </c>
      <c r="C68" s="19"/>
      <c r="D68" s="19"/>
      <c r="E68" s="28"/>
      <c r="F68" s="19"/>
    </row>
    <row r="69" spans="1:6" ht="15" customHeight="1" x14ac:dyDescent="0.2">
      <c r="A69" s="6" t="s">
        <v>73</v>
      </c>
      <c r="B69" s="7" t="s">
        <v>72</v>
      </c>
      <c r="C69" s="19"/>
      <c r="D69" s="19"/>
      <c r="E69" s="22"/>
      <c r="F69" s="19"/>
    </row>
    <row r="70" spans="1:6" ht="15" customHeight="1" x14ac:dyDescent="0.2">
      <c r="A70" s="6" t="s">
        <v>69</v>
      </c>
      <c r="B70" s="8" t="s">
        <v>74</v>
      </c>
      <c r="C70" s="19"/>
      <c r="D70" s="19"/>
      <c r="E70" s="20"/>
      <c r="F70" s="19"/>
    </row>
    <row r="71" spans="1:6" ht="15" customHeight="1" x14ac:dyDescent="0.2">
      <c r="A71" s="6" t="s">
        <v>70</v>
      </c>
      <c r="B71" s="8"/>
      <c r="C71" s="19"/>
      <c r="D71" s="19"/>
      <c r="E71" s="22"/>
      <c r="F71" s="19"/>
    </row>
    <row r="72" spans="1:6" ht="11.45" customHeight="1" x14ac:dyDescent="0.2">
      <c r="B72" s="2"/>
    </row>
    <row r="73" spans="1:6" ht="11.45" customHeight="1" x14ac:dyDescent="0.2">
      <c r="B73" s="2"/>
    </row>
    <row r="74" spans="1:6" ht="11.45" customHeight="1" x14ac:dyDescent="0.2">
      <c r="B74" s="2"/>
    </row>
    <row r="75" spans="1:6" ht="11.45" customHeight="1" x14ac:dyDescent="0.2">
      <c r="B75" s="2"/>
    </row>
    <row r="76" spans="1:6" ht="11.45" customHeight="1" x14ac:dyDescent="0.2">
      <c r="B76" s="2"/>
    </row>
    <row r="77" spans="1:6" ht="11.45" customHeight="1" x14ac:dyDescent="0.2">
      <c r="B77" s="2"/>
    </row>
    <row r="78" spans="1:6" ht="11.45" customHeight="1" x14ac:dyDescent="0.2">
      <c r="B78" s="2"/>
    </row>
    <row r="79" spans="1:6" ht="11.45" customHeight="1" x14ac:dyDescent="0.2">
      <c r="B79" s="2"/>
    </row>
    <row r="80" spans="1:6" ht="11.45" customHeight="1" x14ac:dyDescent="0.2">
      <c r="B80" s="2"/>
    </row>
    <row r="81" spans="2:2" ht="11.45" customHeight="1" x14ac:dyDescent="0.2">
      <c r="B81" s="2"/>
    </row>
    <row r="82" spans="2:2" ht="11.45" customHeight="1" x14ac:dyDescent="0.2">
      <c r="B82" s="2"/>
    </row>
    <row r="83" spans="2:2" ht="11.45" customHeight="1" x14ac:dyDescent="0.2">
      <c r="B83" s="2"/>
    </row>
    <row r="84" spans="2:2" ht="11.45" customHeight="1" x14ac:dyDescent="0.2">
      <c r="B84" s="2"/>
    </row>
    <row r="85" spans="2:2" ht="11.45" customHeight="1" x14ac:dyDescent="0.2">
      <c r="B85" s="2"/>
    </row>
    <row r="86" spans="2:2" ht="11.45" customHeight="1" x14ac:dyDescent="0.2">
      <c r="B86" s="2"/>
    </row>
    <row r="87" spans="2:2" ht="11.45" customHeight="1" x14ac:dyDescent="0.2">
      <c r="B87" s="2"/>
    </row>
    <row r="88" spans="2:2" ht="11.45" customHeight="1" x14ac:dyDescent="0.2">
      <c r="B88" s="2"/>
    </row>
    <row r="89" spans="2:2" ht="11.45" customHeight="1" x14ac:dyDescent="0.2">
      <c r="B89" s="2"/>
    </row>
    <row r="90" spans="2:2" ht="11.45" customHeight="1" x14ac:dyDescent="0.2">
      <c r="B90" s="2"/>
    </row>
    <row r="91" spans="2:2" ht="11.45" customHeight="1" x14ac:dyDescent="0.2">
      <c r="B91" s="2"/>
    </row>
    <row r="92" spans="2:2" ht="11.45" customHeight="1" x14ac:dyDescent="0.2">
      <c r="B92" s="2"/>
    </row>
    <row r="93" spans="2:2" ht="11.45" customHeight="1" x14ac:dyDescent="0.2">
      <c r="B93" s="2"/>
    </row>
    <row r="94" spans="2:2" ht="11.45" customHeight="1" x14ac:dyDescent="0.2">
      <c r="B94" s="2"/>
    </row>
    <row r="95" spans="2:2" ht="11.45" customHeight="1" x14ac:dyDescent="0.2">
      <c r="B95" s="2"/>
    </row>
    <row r="96" spans="2:2" ht="11.45" customHeight="1" x14ac:dyDescent="0.2">
      <c r="B96" s="2"/>
    </row>
    <row r="97" spans="2:2" ht="11.45" customHeight="1" x14ac:dyDescent="0.2">
      <c r="B97" s="2"/>
    </row>
    <row r="98" spans="2:2" ht="11.45" customHeight="1" x14ac:dyDescent="0.2">
      <c r="B98" s="2"/>
    </row>
    <row r="99" spans="2:2" ht="11.45" customHeight="1" x14ac:dyDescent="0.2">
      <c r="B99" s="2"/>
    </row>
    <row r="100" spans="2:2" ht="11.45" customHeight="1" x14ac:dyDescent="0.2">
      <c r="B100" s="2"/>
    </row>
    <row r="101" spans="2:2" ht="11.45" customHeight="1" x14ac:dyDescent="0.2">
      <c r="B101" s="2"/>
    </row>
    <row r="102" spans="2:2" ht="11.45" customHeight="1" x14ac:dyDescent="0.2">
      <c r="B102" s="2"/>
    </row>
    <row r="103" spans="2:2" ht="11.45" customHeight="1" x14ac:dyDescent="0.2">
      <c r="B103" s="2"/>
    </row>
    <row r="104" spans="2:2" ht="11.45" customHeight="1" x14ac:dyDescent="0.2">
      <c r="B104" s="2"/>
    </row>
    <row r="105" spans="2:2" ht="11.45" customHeight="1" x14ac:dyDescent="0.2">
      <c r="B105" s="2"/>
    </row>
    <row r="106" spans="2:2" ht="11.45" customHeight="1" x14ac:dyDescent="0.2">
      <c r="B106" s="2"/>
    </row>
    <row r="107" spans="2:2" ht="11.45" customHeight="1" x14ac:dyDescent="0.2">
      <c r="B107" s="2"/>
    </row>
    <row r="108" spans="2:2" ht="11.45" customHeight="1" x14ac:dyDescent="0.2">
      <c r="B108" s="2"/>
    </row>
    <row r="109" spans="2:2" ht="11.45" customHeight="1" x14ac:dyDescent="0.2">
      <c r="B109" s="2"/>
    </row>
    <row r="110" spans="2:2" ht="11.45" customHeight="1" x14ac:dyDescent="0.2">
      <c r="B110" s="2"/>
    </row>
    <row r="111" spans="2:2" ht="11.45" customHeight="1" x14ac:dyDescent="0.2">
      <c r="B111" s="2"/>
    </row>
    <row r="112" spans="2:2" ht="11.45" customHeight="1" x14ac:dyDescent="0.2">
      <c r="B112" s="2"/>
    </row>
    <row r="113" spans="2:2" ht="11.45" customHeight="1" x14ac:dyDescent="0.2">
      <c r="B113" s="2"/>
    </row>
    <row r="114" spans="2:2" ht="11.45" customHeight="1" x14ac:dyDescent="0.2">
      <c r="B114" s="2"/>
    </row>
    <row r="115" spans="2:2" ht="11.45" customHeight="1" x14ac:dyDescent="0.2">
      <c r="B115" s="2"/>
    </row>
    <row r="116" spans="2:2" ht="11.45" customHeight="1" x14ac:dyDescent="0.2">
      <c r="B116" s="2"/>
    </row>
    <row r="117" spans="2:2" ht="11.45" customHeight="1" x14ac:dyDescent="0.2">
      <c r="B117" s="2"/>
    </row>
    <row r="118" spans="2:2" ht="11.45" customHeight="1" x14ac:dyDescent="0.2">
      <c r="B118" s="2"/>
    </row>
    <row r="119" spans="2:2" ht="11.45" customHeight="1" x14ac:dyDescent="0.2">
      <c r="B119" s="2"/>
    </row>
    <row r="120" spans="2:2" ht="11.45" customHeight="1" x14ac:dyDescent="0.2">
      <c r="B120" s="2"/>
    </row>
    <row r="121" spans="2:2" ht="11.45" customHeight="1" x14ac:dyDescent="0.2">
      <c r="B121" s="2"/>
    </row>
    <row r="122" spans="2:2" ht="11.45" customHeight="1" x14ac:dyDescent="0.2">
      <c r="B122" s="2"/>
    </row>
    <row r="123" spans="2:2" ht="11.45" customHeight="1" x14ac:dyDescent="0.2">
      <c r="B123" s="2"/>
    </row>
    <row r="124" spans="2:2" ht="11.45" customHeight="1" x14ac:dyDescent="0.2">
      <c r="B124" s="2"/>
    </row>
    <row r="125" spans="2:2" ht="11.45" customHeight="1" x14ac:dyDescent="0.2">
      <c r="B125" s="2"/>
    </row>
    <row r="126" spans="2:2" ht="11.45" customHeight="1" x14ac:dyDescent="0.2">
      <c r="B126" s="2"/>
    </row>
    <row r="127" spans="2:2" ht="11.45" customHeight="1" x14ac:dyDescent="0.2">
      <c r="B127" s="2"/>
    </row>
    <row r="128" spans="2:2" ht="11.45" customHeight="1" x14ac:dyDescent="0.2">
      <c r="B128" s="2"/>
    </row>
    <row r="129" spans="2:2" ht="11.45" customHeight="1" x14ac:dyDescent="0.2">
      <c r="B129" s="2"/>
    </row>
    <row r="130" spans="2:2" ht="11.45" customHeight="1" x14ac:dyDescent="0.2">
      <c r="B130" s="2"/>
    </row>
    <row r="131" spans="2:2" ht="11.45" customHeight="1" x14ac:dyDescent="0.2">
      <c r="B131" s="2"/>
    </row>
    <row r="132" spans="2:2" ht="11.45" customHeight="1" x14ac:dyDescent="0.2">
      <c r="B132" s="2"/>
    </row>
    <row r="133" spans="2:2" ht="11.45" customHeight="1" x14ac:dyDescent="0.2">
      <c r="B133" s="2"/>
    </row>
    <row r="134" spans="2:2" ht="11.45" customHeight="1" x14ac:dyDescent="0.2">
      <c r="B134" s="2"/>
    </row>
    <row r="135" spans="2:2" ht="11.45" customHeight="1" x14ac:dyDescent="0.2">
      <c r="B135" s="2"/>
    </row>
    <row r="136" spans="2:2" ht="11.45" customHeight="1" x14ac:dyDescent="0.2">
      <c r="B136" s="2"/>
    </row>
    <row r="137" spans="2:2" ht="11.45" customHeight="1" x14ac:dyDescent="0.2">
      <c r="B137" s="2"/>
    </row>
    <row r="138" spans="2:2" ht="11.45" customHeight="1" x14ac:dyDescent="0.2">
      <c r="B138" s="2"/>
    </row>
    <row r="139" spans="2:2" ht="11.45" customHeight="1" x14ac:dyDescent="0.2">
      <c r="B139" s="2"/>
    </row>
    <row r="140" spans="2:2" ht="11.45" customHeight="1" x14ac:dyDescent="0.2">
      <c r="B140" s="2"/>
    </row>
    <row r="141" spans="2:2" ht="11.45" customHeight="1" x14ac:dyDescent="0.2">
      <c r="B141" s="2"/>
    </row>
    <row r="142" spans="2:2" ht="11.45" customHeight="1" x14ac:dyDescent="0.2">
      <c r="B142" s="2"/>
    </row>
    <row r="143" spans="2:2" ht="11.45" customHeight="1" x14ac:dyDescent="0.2">
      <c r="B143" s="2"/>
    </row>
    <row r="144" spans="2:2" ht="11.45" customHeight="1" x14ac:dyDescent="0.2">
      <c r="B144" s="2"/>
    </row>
    <row r="145" spans="2:2" ht="11.45" customHeight="1" x14ac:dyDescent="0.2">
      <c r="B145" s="2"/>
    </row>
    <row r="146" spans="2:2" ht="11.45" customHeight="1" x14ac:dyDescent="0.2">
      <c r="B146" s="2"/>
    </row>
    <row r="147" spans="2:2" ht="11.45" customHeight="1" x14ac:dyDescent="0.2">
      <c r="B147" s="2"/>
    </row>
    <row r="148" spans="2:2" ht="11.45" customHeight="1" x14ac:dyDescent="0.2">
      <c r="B148" s="2"/>
    </row>
    <row r="149" spans="2:2" ht="11.45" customHeight="1" x14ac:dyDescent="0.2">
      <c r="B149" s="2"/>
    </row>
    <row r="150" spans="2:2" ht="11.45" customHeight="1" x14ac:dyDescent="0.2">
      <c r="B150" s="2"/>
    </row>
    <row r="151" spans="2:2" ht="11.45" customHeight="1" x14ac:dyDescent="0.2">
      <c r="B151" s="2"/>
    </row>
    <row r="152" spans="2:2" ht="11.45" customHeight="1" x14ac:dyDescent="0.2">
      <c r="B152" s="2"/>
    </row>
    <row r="153" spans="2:2" ht="11.45" customHeight="1" x14ac:dyDescent="0.2">
      <c r="B153" s="2"/>
    </row>
    <row r="154" spans="2:2" ht="11.45" customHeight="1" x14ac:dyDescent="0.2">
      <c r="B154" s="2"/>
    </row>
    <row r="155" spans="2:2" ht="11.45" customHeight="1" x14ac:dyDescent="0.2">
      <c r="B155" s="2"/>
    </row>
    <row r="156" spans="2:2" ht="11.45" customHeight="1" x14ac:dyDescent="0.2">
      <c r="B156" s="2"/>
    </row>
    <row r="157" spans="2:2" ht="11.45" customHeight="1" x14ac:dyDescent="0.2">
      <c r="B157" s="2"/>
    </row>
    <row r="158" spans="2:2" ht="11.45" customHeight="1" x14ac:dyDescent="0.2">
      <c r="B158" s="2"/>
    </row>
    <row r="159" spans="2:2" ht="11.45" customHeight="1" x14ac:dyDescent="0.2">
      <c r="B159" s="2"/>
    </row>
    <row r="160" spans="2:2" ht="11.45" customHeight="1" x14ac:dyDescent="0.2">
      <c r="B160" s="2"/>
    </row>
    <row r="161" spans="2:2" ht="11.45" customHeight="1" x14ac:dyDescent="0.2">
      <c r="B161" s="2"/>
    </row>
    <row r="162" spans="2:2" ht="11.45" customHeight="1" x14ac:dyDescent="0.2">
      <c r="B162" s="2"/>
    </row>
    <row r="163" spans="2:2" ht="11.45" customHeight="1" x14ac:dyDescent="0.2">
      <c r="B163" s="2"/>
    </row>
    <row r="164" spans="2:2" ht="11.45" customHeight="1" x14ac:dyDescent="0.2">
      <c r="B164" s="2"/>
    </row>
    <row r="165" spans="2:2" ht="11.45" customHeight="1" x14ac:dyDescent="0.2">
      <c r="B165" s="2"/>
    </row>
    <row r="166" spans="2:2" ht="11.45" customHeight="1" x14ac:dyDescent="0.2">
      <c r="B166" s="2"/>
    </row>
    <row r="167" spans="2:2" ht="11.45" customHeight="1" x14ac:dyDescent="0.2">
      <c r="B167" s="2"/>
    </row>
    <row r="168" spans="2:2" ht="11.45" customHeight="1" x14ac:dyDescent="0.2">
      <c r="B168" s="2"/>
    </row>
    <row r="169" spans="2:2" ht="11.45" customHeight="1" x14ac:dyDescent="0.2">
      <c r="B169" s="2"/>
    </row>
    <row r="170" spans="2:2" ht="11.45" customHeight="1" x14ac:dyDescent="0.2">
      <c r="B170" s="2"/>
    </row>
    <row r="171" spans="2:2" ht="11.45" customHeight="1" x14ac:dyDescent="0.2">
      <c r="B171" s="2"/>
    </row>
    <row r="172" spans="2:2" ht="11.45" customHeight="1" x14ac:dyDescent="0.2">
      <c r="B172" s="2"/>
    </row>
    <row r="173" spans="2:2" ht="11.45" customHeight="1" x14ac:dyDescent="0.2">
      <c r="B173" s="2"/>
    </row>
    <row r="174" spans="2:2" ht="11.45" customHeight="1" x14ac:dyDescent="0.2">
      <c r="B174" s="2"/>
    </row>
    <row r="175" spans="2:2" ht="11.45" customHeight="1" x14ac:dyDescent="0.2">
      <c r="B175" s="2"/>
    </row>
    <row r="176" spans="2:2" ht="11.45" customHeight="1" x14ac:dyDescent="0.2">
      <c r="B176" s="2"/>
    </row>
    <row r="177" spans="2:2" ht="11.45" customHeight="1" x14ac:dyDescent="0.2">
      <c r="B177" s="2"/>
    </row>
    <row r="178" spans="2:2" ht="11.45" customHeight="1" x14ac:dyDescent="0.2">
      <c r="B178" s="2"/>
    </row>
    <row r="179" spans="2:2" ht="11.45" customHeight="1" x14ac:dyDescent="0.2">
      <c r="B179" s="2"/>
    </row>
    <row r="180" spans="2:2" ht="11.45" customHeight="1" x14ac:dyDescent="0.2">
      <c r="B180" s="2"/>
    </row>
    <row r="181" spans="2:2" ht="11.45" customHeight="1" x14ac:dyDescent="0.2">
      <c r="B181" s="2"/>
    </row>
    <row r="182" spans="2:2" ht="11.45" customHeight="1" x14ac:dyDescent="0.2">
      <c r="B182" s="2"/>
    </row>
    <row r="183" spans="2:2" ht="11.45" customHeight="1" x14ac:dyDescent="0.2">
      <c r="B183" s="2"/>
    </row>
    <row r="184" spans="2:2" ht="11.45" customHeight="1" x14ac:dyDescent="0.2">
      <c r="B184" s="2"/>
    </row>
    <row r="185" spans="2:2" ht="11.45" customHeight="1" x14ac:dyDescent="0.2">
      <c r="B185" s="2"/>
    </row>
    <row r="186" spans="2:2" ht="11.45" customHeight="1" x14ac:dyDescent="0.2">
      <c r="B186" s="2"/>
    </row>
    <row r="187" spans="2:2" ht="11.45" customHeight="1" x14ac:dyDescent="0.2">
      <c r="B187" s="2"/>
    </row>
    <row r="188" spans="2:2" ht="11.45" customHeight="1" x14ac:dyDescent="0.2">
      <c r="B188" s="2"/>
    </row>
    <row r="189" spans="2:2" ht="11.45" customHeight="1" x14ac:dyDescent="0.2">
      <c r="B189" s="2"/>
    </row>
    <row r="190" spans="2:2" ht="11.45" customHeight="1" x14ac:dyDescent="0.2">
      <c r="B190" s="2"/>
    </row>
    <row r="191" spans="2:2" ht="11.45" customHeight="1" x14ac:dyDescent="0.2">
      <c r="B191" s="2"/>
    </row>
    <row r="192" spans="2:2" ht="11.45" customHeight="1" x14ac:dyDescent="0.2">
      <c r="B192" s="2"/>
    </row>
    <row r="193" spans="2:2" ht="11.45" customHeight="1" x14ac:dyDescent="0.2">
      <c r="B193" s="2"/>
    </row>
  </sheetData>
  <phoneticPr fontId="0" type="noConversion"/>
  <pageMargins left="0.25" right="0.25" top="0.75" bottom="0.25" header="0.25" footer="0.33"/>
  <pageSetup paperSize="5" scale="93" orientation="portrait" r:id="rId1"/>
  <headerFooter alignWithMargins="0">
    <oddHeader xml:space="preserve">&amp;C&amp;24 2022 Municipal Recycling Report&amp;10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G193"/>
  <sheetViews>
    <sheetView topLeftCell="A41" workbookViewId="0">
      <selection activeCell="E62" sqref="E62"/>
    </sheetView>
  </sheetViews>
  <sheetFormatPr defaultRowHeight="11.45" customHeight="1" x14ac:dyDescent="0.2"/>
  <cols>
    <col min="1" max="1" width="61.140625" style="1" customWidth="1"/>
    <col min="2" max="2" width="5.7109375" style="1" customWidth="1"/>
    <col min="3" max="6" width="8.7109375" style="1" customWidth="1"/>
    <col min="7" max="16384" width="9.140625" style="1"/>
  </cols>
  <sheetData>
    <row r="1" spans="1:6" ht="25.5" x14ac:dyDescent="0.2">
      <c r="A1" s="3" t="s">
        <v>0</v>
      </c>
      <c r="B1" s="3" t="s">
        <v>1</v>
      </c>
      <c r="C1" s="51" t="s">
        <v>235</v>
      </c>
      <c r="D1" s="51" t="s">
        <v>237</v>
      </c>
      <c r="E1" s="51" t="s">
        <v>236</v>
      </c>
      <c r="F1" s="51" t="s">
        <v>238</v>
      </c>
    </row>
    <row r="2" spans="1:6" ht="12.75" x14ac:dyDescent="0.2">
      <c r="A2" s="9" t="s">
        <v>62</v>
      </c>
      <c r="B2" s="10">
        <v>38</v>
      </c>
      <c r="C2" s="18" t="s">
        <v>59</v>
      </c>
      <c r="D2" s="18" t="s">
        <v>61</v>
      </c>
      <c r="E2" s="18" t="s">
        <v>60</v>
      </c>
      <c r="F2" s="18" t="s">
        <v>61</v>
      </c>
    </row>
    <row r="3" spans="1:6" ht="15.75" x14ac:dyDescent="0.25">
      <c r="A3" s="13" t="s">
        <v>88</v>
      </c>
      <c r="B3" s="14">
        <v>803</v>
      </c>
      <c r="C3" s="18" t="s">
        <v>59</v>
      </c>
      <c r="D3" s="18" t="s">
        <v>61</v>
      </c>
      <c r="E3" s="18" t="s">
        <v>60</v>
      </c>
      <c r="F3" s="18" t="s">
        <v>61</v>
      </c>
    </row>
    <row r="4" spans="1:6" ht="12.75" x14ac:dyDescent="0.2">
      <c r="A4" s="9" t="s">
        <v>57</v>
      </c>
      <c r="B4" s="11"/>
      <c r="C4" s="18" t="s">
        <v>59</v>
      </c>
      <c r="D4" s="18" t="s">
        <v>59</v>
      </c>
      <c r="E4" s="18" t="s">
        <v>60</v>
      </c>
      <c r="F4" s="18" t="s">
        <v>59</v>
      </c>
    </row>
    <row r="5" spans="1:6" ht="12.75" x14ac:dyDescent="0.2">
      <c r="A5" s="9" t="s">
        <v>58</v>
      </c>
      <c r="B5" s="11"/>
      <c r="C5" s="18" t="s">
        <v>59</v>
      </c>
      <c r="D5" s="18" t="s">
        <v>59</v>
      </c>
      <c r="E5" s="18" t="s">
        <v>59</v>
      </c>
      <c r="F5" s="18" t="s">
        <v>59</v>
      </c>
    </row>
    <row r="6" spans="1:6" ht="13.15" customHeight="1" x14ac:dyDescent="0.2">
      <c r="A6" s="42" t="s">
        <v>174</v>
      </c>
      <c r="B6" s="35" t="s">
        <v>63</v>
      </c>
      <c r="C6" s="12">
        <v>37.67</v>
      </c>
      <c r="D6" s="12"/>
      <c r="E6" s="12">
        <v>62.73</v>
      </c>
      <c r="F6" s="12"/>
    </row>
    <row r="7" spans="1:6" ht="13.15" customHeight="1" x14ac:dyDescent="0.2">
      <c r="A7" s="42" t="s">
        <v>175</v>
      </c>
      <c r="B7" s="35" t="s">
        <v>56</v>
      </c>
      <c r="C7" s="12">
        <v>5.16</v>
      </c>
      <c r="D7" s="12"/>
      <c r="E7" s="12">
        <v>1.96</v>
      </c>
      <c r="F7" s="12"/>
    </row>
    <row r="8" spans="1:6" ht="13.15" customHeight="1" x14ac:dyDescent="0.2">
      <c r="A8" s="33" t="s">
        <v>4</v>
      </c>
      <c r="B8" s="35" t="s">
        <v>5</v>
      </c>
      <c r="C8" s="12"/>
      <c r="D8" s="12"/>
      <c r="E8" s="12">
        <v>1048.79</v>
      </c>
      <c r="F8" s="12"/>
    </row>
    <row r="9" spans="1:6" ht="13.15" customHeight="1" x14ac:dyDescent="0.2">
      <c r="A9" s="33" t="s">
        <v>230</v>
      </c>
      <c r="B9" s="35" t="s">
        <v>182</v>
      </c>
      <c r="C9" s="12"/>
      <c r="D9" s="12"/>
      <c r="E9" s="12"/>
      <c r="F9" s="12"/>
    </row>
    <row r="10" spans="1:6" ht="13.15" customHeight="1" x14ac:dyDescent="0.2">
      <c r="A10" s="33" t="s">
        <v>176</v>
      </c>
      <c r="B10" s="35" t="s">
        <v>38</v>
      </c>
      <c r="C10" s="12"/>
      <c r="D10" s="12"/>
      <c r="E10" s="12"/>
      <c r="F10" s="12"/>
    </row>
    <row r="11" spans="1:6" ht="13.15" customHeight="1" x14ac:dyDescent="0.2">
      <c r="A11" s="33" t="s">
        <v>177</v>
      </c>
      <c r="B11" s="35" t="s">
        <v>41</v>
      </c>
      <c r="C11" s="12"/>
      <c r="D11" s="12"/>
      <c r="E11" s="12">
        <v>113.27</v>
      </c>
      <c r="F11" s="12"/>
    </row>
    <row r="12" spans="1:6" ht="13.15" customHeight="1" x14ac:dyDescent="0.2">
      <c r="A12" s="33" t="s">
        <v>39</v>
      </c>
      <c r="B12" s="35" t="s">
        <v>40</v>
      </c>
      <c r="C12" s="12"/>
      <c r="D12" s="12"/>
      <c r="E12" s="12"/>
      <c r="F12" s="12"/>
    </row>
    <row r="13" spans="1:6" ht="13.15" customHeight="1" x14ac:dyDescent="0.2">
      <c r="A13" s="33" t="s">
        <v>178</v>
      </c>
      <c r="B13" s="35" t="s">
        <v>42</v>
      </c>
      <c r="C13" s="12"/>
      <c r="D13" s="12"/>
      <c r="E13" s="12">
        <v>0.01</v>
      </c>
      <c r="F13" s="12"/>
    </row>
    <row r="14" spans="1:6" ht="13.15" customHeight="1" x14ac:dyDescent="0.2">
      <c r="A14" s="33" t="s">
        <v>43</v>
      </c>
      <c r="B14" s="35" t="s">
        <v>44</v>
      </c>
      <c r="C14" s="12"/>
      <c r="D14" s="12"/>
      <c r="E14" s="12"/>
      <c r="F14" s="12"/>
    </row>
    <row r="15" spans="1:6" ht="13.15" customHeight="1" x14ac:dyDescent="0.2">
      <c r="A15" s="33" t="s">
        <v>7</v>
      </c>
      <c r="B15" s="35" t="s">
        <v>8</v>
      </c>
      <c r="C15" s="12"/>
      <c r="D15" s="12"/>
      <c r="E15" s="12">
        <v>15.37</v>
      </c>
      <c r="F15" s="12"/>
    </row>
    <row r="16" spans="1:6" ht="13.15" customHeight="1" x14ac:dyDescent="0.2">
      <c r="A16" s="33" t="s">
        <v>188</v>
      </c>
      <c r="B16" s="35" t="s">
        <v>2</v>
      </c>
      <c r="C16" s="12"/>
      <c r="D16" s="12"/>
      <c r="E16" s="12"/>
      <c r="F16" s="12"/>
    </row>
    <row r="17" spans="1:6" ht="13.15" customHeight="1" x14ac:dyDescent="0.2">
      <c r="A17" s="33" t="s">
        <v>189</v>
      </c>
      <c r="B17" s="35" t="s">
        <v>10</v>
      </c>
      <c r="C17" s="12"/>
      <c r="D17" s="12"/>
      <c r="E17" s="12"/>
      <c r="F17" s="12"/>
    </row>
    <row r="18" spans="1:6" ht="13.15" customHeight="1" x14ac:dyDescent="0.2">
      <c r="A18" s="33" t="s">
        <v>190</v>
      </c>
      <c r="B18" s="35" t="s">
        <v>31</v>
      </c>
      <c r="C18" s="12"/>
      <c r="D18" s="12"/>
      <c r="E18" s="12"/>
      <c r="F18" s="12"/>
    </row>
    <row r="19" spans="1:6" ht="13.15" customHeight="1" x14ac:dyDescent="0.2">
      <c r="A19" s="33" t="s">
        <v>191</v>
      </c>
      <c r="B19" s="35" t="s">
        <v>3</v>
      </c>
      <c r="C19" s="12"/>
      <c r="D19" s="12"/>
      <c r="E19" s="12"/>
      <c r="F19" s="12"/>
    </row>
    <row r="20" spans="1:6" ht="13.15" customHeight="1" x14ac:dyDescent="0.2">
      <c r="A20" s="33" t="s">
        <v>192</v>
      </c>
      <c r="B20" s="36" t="s">
        <v>9</v>
      </c>
      <c r="C20" s="12"/>
      <c r="D20" s="12"/>
      <c r="E20" s="12"/>
      <c r="F20" s="12"/>
    </row>
    <row r="21" spans="1:6" ht="13.15" customHeight="1" x14ac:dyDescent="0.2">
      <c r="A21" s="33" t="s">
        <v>193</v>
      </c>
      <c r="B21" s="36" t="s">
        <v>32</v>
      </c>
      <c r="C21" s="12"/>
      <c r="D21" s="12"/>
      <c r="E21" s="12"/>
      <c r="F21" s="12"/>
    </row>
    <row r="22" spans="1:6" ht="13.15" customHeight="1" x14ac:dyDescent="0.2">
      <c r="A22" s="33" t="s">
        <v>194</v>
      </c>
      <c r="B22" s="36" t="s">
        <v>33</v>
      </c>
      <c r="C22" s="12"/>
      <c r="D22" s="12"/>
      <c r="E22" s="12"/>
      <c r="F22" s="12"/>
    </row>
    <row r="23" spans="1:6" ht="13.15" customHeight="1" x14ac:dyDescent="0.2">
      <c r="A23" s="33" t="s">
        <v>195</v>
      </c>
      <c r="B23" s="36" t="s">
        <v>34</v>
      </c>
      <c r="C23" s="12"/>
      <c r="D23" s="12"/>
      <c r="E23" s="12"/>
      <c r="F23" s="12"/>
    </row>
    <row r="24" spans="1:6" ht="13.15" customHeight="1" x14ac:dyDescent="0.2">
      <c r="A24" s="33" t="s">
        <v>196</v>
      </c>
      <c r="B24" s="36" t="s">
        <v>35</v>
      </c>
      <c r="C24" s="12"/>
      <c r="D24" s="12"/>
      <c r="E24" s="12"/>
      <c r="F24" s="12"/>
    </row>
    <row r="25" spans="1:6" ht="13.15" customHeight="1" x14ac:dyDescent="0.2">
      <c r="A25" s="33" t="s">
        <v>197</v>
      </c>
      <c r="B25" s="36" t="s">
        <v>36</v>
      </c>
      <c r="C25" s="12"/>
      <c r="D25" s="12"/>
      <c r="E25" s="12"/>
      <c r="F25" s="12"/>
    </row>
    <row r="26" spans="1:6" ht="13.15" customHeight="1" x14ac:dyDescent="0.2">
      <c r="A26" s="33" t="s">
        <v>198</v>
      </c>
      <c r="B26" s="36" t="s">
        <v>37</v>
      </c>
      <c r="C26" s="12"/>
      <c r="D26" s="12"/>
      <c r="E26" s="12"/>
      <c r="F26" s="12"/>
    </row>
    <row r="27" spans="1:6" ht="13.15" customHeight="1" x14ac:dyDescent="0.2">
      <c r="A27" s="33" t="s">
        <v>231</v>
      </c>
      <c r="B27" s="36" t="s">
        <v>53</v>
      </c>
      <c r="C27" s="12"/>
      <c r="D27" s="12"/>
      <c r="E27" s="12"/>
      <c r="F27" s="12"/>
    </row>
    <row r="28" spans="1:6" ht="13.15" customHeight="1" x14ac:dyDescent="0.2">
      <c r="A28" s="33" t="s">
        <v>179</v>
      </c>
      <c r="B28" s="35" t="s">
        <v>29</v>
      </c>
      <c r="C28" s="12"/>
      <c r="D28" s="12"/>
      <c r="E28" s="12">
        <f>25.25</f>
        <v>25.25</v>
      </c>
      <c r="F28" s="12"/>
    </row>
    <row r="29" spans="1:6" ht="13.15" customHeight="1" x14ac:dyDescent="0.2">
      <c r="A29" s="43" t="s">
        <v>180</v>
      </c>
      <c r="B29" s="35" t="s">
        <v>11</v>
      </c>
      <c r="C29" s="12"/>
      <c r="D29" s="12"/>
      <c r="E29" s="12"/>
      <c r="F29" s="12"/>
    </row>
    <row r="30" spans="1:6" ht="13.15" customHeight="1" x14ac:dyDescent="0.2">
      <c r="A30" s="33" t="s">
        <v>18</v>
      </c>
      <c r="B30" s="35" t="s">
        <v>19</v>
      </c>
      <c r="C30" s="12"/>
      <c r="D30" s="12"/>
      <c r="E30" s="12"/>
      <c r="F30" s="12"/>
    </row>
    <row r="31" spans="1:6" ht="13.15" customHeight="1" x14ac:dyDescent="0.2">
      <c r="A31" s="33" t="s">
        <v>12</v>
      </c>
      <c r="B31" s="35" t="s">
        <v>13</v>
      </c>
      <c r="C31" s="12"/>
      <c r="D31" s="12"/>
      <c r="E31" s="12"/>
      <c r="F31" s="12"/>
    </row>
    <row r="32" spans="1:6" ht="13.15" customHeight="1" x14ac:dyDescent="0.2">
      <c r="A32" s="33" t="s">
        <v>16</v>
      </c>
      <c r="B32" s="35" t="s">
        <v>17</v>
      </c>
      <c r="C32" s="12"/>
      <c r="D32" s="12"/>
      <c r="E32" s="12"/>
      <c r="F32" s="12"/>
    </row>
    <row r="33" spans="1:6" ht="13.15" customHeight="1" x14ac:dyDescent="0.2">
      <c r="A33" s="33" t="s">
        <v>14</v>
      </c>
      <c r="B33" s="35" t="s">
        <v>15</v>
      </c>
      <c r="C33" s="12"/>
      <c r="D33" s="12"/>
      <c r="E33" s="12">
        <v>0.56000000000000005</v>
      </c>
      <c r="F33" s="12"/>
    </row>
    <row r="34" spans="1:6" ht="13.15" customHeight="1" x14ac:dyDescent="0.2">
      <c r="A34" s="33" t="s">
        <v>20</v>
      </c>
      <c r="B34" s="35" t="s">
        <v>21</v>
      </c>
      <c r="C34" s="12"/>
      <c r="D34" s="12"/>
      <c r="E34" s="12"/>
      <c r="F34" s="12"/>
    </row>
    <row r="35" spans="1:6" ht="13.15" customHeight="1" x14ac:dyDescent="0.2">
      <c r="A35" s="33" t="s">
        <v>199</v>
      </c>
      <c r="B35" s="36" t="s">
        <v>45</v>
      </c>
      <c r="C35" s="12"/>
      <c r="D35" s="12"/>
      <c r="E35" s="12"/>
      <c r="F35" s="12"/>
    </row>
    <row r="36" spans="1:6" ht="13.15" customHeight="1" x14ac:dyDescent="0.2">
      <c r="A36" s="33" t="s">
        <v>200</v>
      </c>
      <c r="B36" s="36" t="s">
        <v>46</v>
      </c>
      <c r="C36" s="12"/>
      <c r="D36" s="12"/>
      <c r="E36" s="12"/>
      <c r="F36" s="12"/>
    </row>
    <row r="37" spans="1:6" ht="13.15" customHeight="1" x14ac:dyDescent="0.2">
      <c r="A37" s="33" t="s">
        <v>201</v>
      </c>
      <c r="B37" s="36" t="s">
        <v>47</v>
      </c>
      <c r="C37" s="12"/>
      <c r="D37" s="12"/>
      <c r="E37" s="12"/>
      <c r="F37" s="12"/>
    </row>
    <row r="38" spans="1:6" ht="13.15" customHeight="1" x14ac:dyDescent="0.2">
      <c r="A38" s="33" t="s">
        <v>202</v>
      </c>
      <c r="B38" s="36" t="s">
        <v>48</v>
      </c>
      <c r="C38" s="12"/>
      <c r="D38" s="12"/>
      <c r="E38" s="12"/>
      <c r="F38" s="12"/>
    </row>
    <row r="39" spans="1:6" ht="13.15" customHeight="1" x14ac:dyDescent="0.2">
      <c r="A39" s="33" t="s">
        <v>203</v>
      </c>
      <c r="B39" s="36" t="s">
        <v>49</v>
      </c>
      <c r="C39" s="12"/>
      <c r="D39" s="12"/>
      <c r="E39" s="12"/>
      <c r="F39" s="12"/>
    </row>
    <row r="40" spans="1:6" ht="13.15" customHeight="1" x14ac:dyDescent="0.2">
      <c r="A40" s="33" t="s">
        <v>204</v>
      </c>
      <c r="B40" s="36" t="s">
        <v>50</v>
      </c>
      <c r="C40" s="12"/>
      <c r="D40" s="12"/>
      <c r="E40" s="12"/>
      <c r="F40" s="12"/>
    </row>
    <row r="41" spans="1:6" ht="13.15" customHeight="1" x14ac:dyDescent="0.2">
      <c r="A41" s="33" t="s">
        <v>205</v>
      </c>
      <c r="B41" s="36" t="s">
        <v>51</v>
      </c>
      <c r="C41" s="12"/>
      <c r="D41" s="12"/>
      <c r="E41" s="12">
        <v>130.69999999999999</v>
      </c>
      <c r="F41" s="12"/>
    </row>
    <row r="42" spans="1:6" ht="13.15" customHeight="1" x14ac:dyDescent="0.2">
      <c r="A42" s="33" t="s">
        <v>206</v>
      </c>
      <c r="B42" s="36" t="s">
        <v>52</v>
      </c>
      <c r="C42" s="12"/>
      <c r="D42" s="12"/>
      <c r="E42" s="12">
        <v>55.6</v>
      </c>
      <c r="F42" s="12"/>
    </row>
    <row r="43" spans="1:6" ht="13.15" customHeight="1" x14ac:dyDescent="0.2">
      <c r="A43" s="33" t="s">
        <v>207</v>
      </c>
      <c r="B43" s="36" t="s">
        <v>6</v>
      </c>
      <c r="C43" s="12"/>
      <c r="D43" s="12"/>
      <c r="E43" s="12"/>
      <c r="F43" s="12"/>
    </row>
    <row r="44" spans="1:6" ht="13.15" customHeight="1" x14ac:dyDescent="0.2">
      <c r="A44" s="33" t="s">
        <v>233</v>
      </c>
      <c r="B44" s="36" t="s">
        <v>183</v>
      </c>
      <c r="C44" s="12"/>
      <c r="D44" s="12"/>
      <c r="E44" s="12">
        <v>15.37</v>
      </c>
      <c r="F44" s="12"/>
    </row>
    <row r="45" spans="1:6" ht="13.15" customHeight="1" x14ac:dyDescent="0.2">
      <c r="A45" s="33" t="s">
        <v>208</v>
      </c>
      <c r="B45" s="36" t="s">
        <v>184</v>
      </c>
      <c r="C45" s="12"/>
      <c r="D45" s="12"/>
      <c r="E45" s="12"/>
      <c r="F45" s="12"/>
    </row>
    <row r="46" spans="1:6" ht="13.15" customHeight="1" x14ac:dyDescent="0.2">
      <c r="A46" s="33" t="s">
        <v>209</v>
      </c>
      <c r="B46" s="36" t="s">
        <v>24</v>
      </c>
      <c r="C46" s="12"/>
      <c r="D46" s="12"/>
      <c r="E46" s="12"/>
      <c r="F46" s="12"/>
    </row>
    <row r="47" spans="1:6" ht="13.15" customHeight="1" x14ac:dyDescent="0.2">
      <c r="A47" s="33" t="s">
        <v>210</v>
      </c>
      <c r="B47" s="36" t="s">
        <v>25</v>
      </c>
      <c r="C47" s="12"/>
      <c r="D47" s="12"/>
      <c r="E47" s="12"/>
      <c r="F47" s="12"/>
    </row>
    <row r="48" spans="1:6" ht="13.15" customHeight="1" x14ac:dyDescent="0.2">
      <c r="A48" s="33" t="s">
        <v>211</v>
      </c>
      <c r="B48" s="36" t="s">
        <v>26</v>
      </c>
      <c r="C48" s="12"/>
      <c r="D48" s="12"/>
      <c r="E48" s="12"/>
      <c r="F48" s="12"/>
    </row>
    <row r="49" spans="1:7" ht="13.15" customHeight="1" x14ac:dyDescent="0.2">
      <c r="A49" s="33" t="s">
        <v>212</v>
      </c>
      <c r="B49" s="36" t="s">
        <v>27</v>
      </c>
      <c r="C49" s="12"/>
      <c r="D49" s="12"/>
      <c r="E49" s="12"/>
      <c r="F49" s="12"/>
    </row>
    <row r="50" spans="1:7" ht="13.15" customHeight="1" x14ac:dyDescent="0.2">
      <c r="A50" s="33" t="s">
        <v>213</v>
      </c>
      <c r="B50" s="36" t="s">
        <v>30</v>
      </c>
      <c r="C50" s="12"/>
      <c r="D50" s="12"/>
      <c r="E50" s="12"/>
      <c r="F50" s="12"/>
    </row>
    <row r="51" spans="1:7" ht="13.15" customHeight="1" x14ac:dyDescent="0.2">
      <c r="A51" s="33" t="s">
        <v>232</v>
      </c>
      <c r="B51" s="36" t="s">
        <v>28</v>
      </c>
      <c r="C51" s="12"/>
      <c r="D51" s="12"/>
      <c r="E51" s="12">
        <v>16.100000000000001</v>
      </c>
      <c r="F51" s="12"/>
    </row>
    <row r="52" spans="1:7" ht="13.15" customHeight="1" x14ac:dyDescent="0.2">
      <c r="A52" s="48" t="s">
        <v>22</v>
      </c>
      <c r="B52" s="49" t="s">
        <v>23</v>
      </c>
      <c r="C52" s="12"/>
      <c r="D52" s="12"/>
      <c r="E52" s="12"/>
      <c r="F52" s="12"/>
    </row>
    <row r="53" spans="1:7" ht="13.15" customHeight="1" x14ac:dyDescent="0.2">
      <c r="A53" s="33" t="s">
        <v>214</v>
      </c>
      <c r="B53" s="35" t="s">
        <v>215</v>
      </c>
      <c r="C53" s="12"/>
      <c r="D53" s="12"/>
      <c r="E53" s="12"/>
      <c r="F53" s="12"/>
    </row>
    <row r="54" spans="1:7" ht="13.15" customHeight="1" x14ac:dyDescent="0.2">
      <c r="A54" s="33" t="s">
        <v>216</v>
      </c>
      <c r="B54" s="35" t="s">
        <v>217</v>
      </c>
      <c r="C54" s="12"/>
      <c r="D54" s="12"/>
      <c r="E54" s="12">
        <v>28.9</v>
      </c>
      <c r="F54" s="12"/>
    </row>
    <row r="55" spans="1:7" ht="13.15" customHeight="1" x14ac:dyDescent="0.2">
      <c r="A55" s="33" t="s">
        <v>218</v>
      </c>
      <c r="B55" s="35" t="s">
        <v>219</v>
      </c>
      <c r="C55" s="12"/>
      <c r="D55" s="12"/>
      <c r="E55" s="12"/>
      <c r="F55" s="12"/>
    </row>
    <row r="56" spans="1:7" ht="13.15" customHeight="1" x14ac:dyDescent="0.2">
      <c r="A56" s="48" t="s">
        <v>220</v>
      </c>
      <c r="B56" s="49" t="s">
        <v>221</v>
      </c>
      <c r="C56" s="12"/>
      <c r="D56" s="12"/>
      <c r="E56" s="12">
        <v>5.27</v>
      </c>
      <c r="F56" s="12"/>
    </row>
    <row r="57" spans="1:7" ht="13.15" customHeight="1" x14ac:dyDescent="0.2">
      <c r="A57" s="48" t="s">
        <v>222</v>
      </c>
      <c r="B57" s="49" t="s">
        <v>223</v>
      </c>
      <c r="C57" s="12"/>
      <c r="D57" s="12"/>
      <c r="E57" s="12">
        <v>0.45</v>
      </c>
      <c r="F57" s="12"/>
    </row>
    <row r="58" spans="1:7" ht="13.15" customHeight="1" x14ac:dyDescent="0.2">
      <c r="A58" s="33" t="s">
        <v>224</v>
      </c>
      <c r="B58" s="35" t="s">
        <v>225</v>
      </c>
      <c r="C58" s="12"/>
      <c r="D58" s="12"/>
      <c r="E58" s="12">
        <v>3.09</v>
      </c>
      <c r="F58" s="12"/>
    </row>
    <row r="59" spans="1:7" ht="13.15" customHeight="1" x14ac:dyDescent="0.2">
      <c r="A59" s="33" t="s">
        <v>226</v>
      </c>
      <c r="B59" s="35" t="s">
        <v>227</v>
      </c>
      <c r="C59" s="12"/>
      <c r="D59" s="12"/>
      <c r="E59" s="12"/>
      <c r="F59" s="12"/>
    </row>
    <row r="60" spans="1:7" ht="13.15" customHeight="1" x14ac:dyDescent="0.2">
      <c r="A60" s="42" t="s">
        <v>228</v>
      </c>
      <c r="B60" s="35" t="s">
        <v>229</v>
      </c>
      <c r="C60" s="12"/>
      <c r="D60" s="12"/>
      <c r="E60" s="12"/>
      <c r="F60" s="12"/>
    </row>
    <row r="61" spans="1:7" ht="13.15" customHeight="1" x14ac:dyDescent="0.2">
      <c r="A61" s="33" t="s">
        <v>181</v>
      </c>
      <c r="B61" s="35" t="s">
        <v>185</v>
      </c>
      <c r="C61" s="12"/>
      <c r="D61" s="12"/>
      <c r="E61" s="12"/>
      <c r="F61" s="12"/>
    </row>
    <row r="62" spans="1:7" ht="13.15" customHeight="1" x14ac:dyDescent="0.2">
      <c r="A62" s="33" t="s">
        <v>54</v>
      </c>
      <c r="B62" s="35" t="s">
        <v>55</v>
      </c>
      <c r="C62" s="12"/>
      <c r="D62" s="12"/>
      <c r="E62" s="12">
        <v>3165.93</v>
      </c>
      <c r="F62" s="12"/>
    </row>
    <row r="63" spans="1:7" ht="13.15" customHeight="1" x14ac:dyDescent="0.2">
      <c r="A63" s="43" t="s">
        <v>187</v>
      </c>
      <c r="B63" s="35" t="s">
        <v>186</v>
      </c>
      <c r="C63" s="12">
        <f>0.14+78.25</f>
        <v>78.39</v>
      </c>
      <c r="D63" s="12"/>
      <c r="E63" s="12"/>
      <c r="F63" s="12"/>
    </row>
    <row r="64" spans="1:7" ht="13.15" customHeight="1" x14ac:dyDescent="0.2">
      <c r="A64" s="4"/>
      <c r="B64" s="5"/>
      <c r="C64" s="25">
        <f>SUM(C6:C63)</f>
        <v>121.22</v>
      </c>
      <c r="D64" s="25">
        <f>SUM(D6:D63)</f>
        <v>0</v>
      </c>
      <c r="E64" s="25">
        <f>SUM(E6:E63)</f>
        <v>4689.3499999999995</v>
      </c>
      <c r="F64" s="25">
        <f>SUM(F6:F63)</f>
        <v>0</v>
      </c>
      <c r="G64" s="32">
        <f>SUM(C64:F64)</f>
        <v>4810.57</v>
      </c>
    </row>
    <row r="65" spans="1:6" ht="13.15" customHeight="1" x14ac:dyDescent="0.2">
      <c r="A65" s="4"/>
      <c r="B65" s="5"/>
      <c r="C65" s="25"/>
      <c r="D65" s="25"/>
      <c r="E65" s="25"/>
      <c r="F65" s="25"/>
    </row>
    <row r="66" spans="1:6" ht="15" customHeight="1" x14ac:dyDescent="0.2">
      <c r="A66" s="6" t="s">
        <v>154</v>
      </c>
      <c r="B66" s="7" t="s">
        <v>158</v>
      </c>
      <c r="C66" s="19"/>
      <c r="D66" s="19"/>
      <c r="E66" s="20"/>
      <c r="F66" s="19"/>
    </row>
    <row r="67" spans="1:6" ht="15" customHeight="1" x14ac:dyDescent="0.2">
      <c r="A67" s="6" t="s">
        <v>155</v>
      </c>
      <c r="B67" s="7" t="s">
        <v>157</v>
      </c>
      <c r="C67" s="19"/>
      <c r="D67" s="19"/>
      <c r="E67" s="20"/>
      <c r="F67" s="19"/>
    </row>
    <row r="68" spans="1:6" ht="15" customHeight="1" x14ac:dyDescent="0.2">
      <c r="A68" s="6" t="s">
        <v>156</v>
      </c>
      <c r="B68" s="7" t="s">
        <v>169</v>
      </c>
      <c r="C68" s="19"/>
      <c r="D68" s="19"/>
      <c r="E68" s="28"/>
      <c r="F68" s="19"/>
    </row>
    <row r="69" spans="1:6" ht="15" customHeight="1" x14ac:dyDescent="0.2">
      <c r="A69" s="6" t="s">
        <v>73</v>
      </c>
      <c r="B69" s="7" t="s">
        <v>72</v>
      </c>
      <c r="C69" s="19"/>
      <c r="D69" s="19"/>
      <c r="E69" s="22"/>
      <c r="F69" s="19"/>
    </row>
    <row r="70" spans="1:6" ht="15" customHeight="1" x14ac:dyDescent="0.2">
      <c r="A70" s="6" t="s">
        <v>240</v>
      </c>
      <c r="B70" s="8" t="s">
        <v>74</v>
      </c>
      <c r="C70" s="19"/>
      <c r="D70" s="19"/>
      <c r="E70" s="20"/>
      <c r="F70" s="19"/>
    </row>
    <row r="71" spans="1:6" ht="15" customHeight="1" x14ac:dyDescent="0.2">
      <c r="A71" s="6" t="s">
        <v>70</v>
      </c>
      <c r="B71" s="8"/>
      <c r="C71" s="19"/>
      <c r="D71" s="19"/>
      <c r="E71" s="22"/>
      <c r="F71" s="19"/>
    </row>
    <row r="72" spans="1:6" ht="11.45" customHeight="1" x14ac:dyDescent="0.2">
      <c r="B72" s="2"/>
    </row>
    <row r="73" spans="1:6" ht="11.45" customHeight="1" x14ac:dyDescent="0.2">
      <c r="B73" s="2"/>
    </row>
    <row r="74" spans="1:6" ht="11.45" customHeight="1" x14ac:dyDescent="0.2">
      <c r="B74" s="2"/>
    </row>
    <row r="75" spans="1:6" ht="11.45" customHeight="1" x14ac:dyDescent="0.2">
      <c r="B75" s="2"/>
    </row>
    <row r="76" spans="1:6" ht="11.45" customHeight="1" x14ac:dyDescent="0.2">
      <c r="B76" s="2"/>
    </row>
    <row r="77" spans="1:6" ht="11.45" customHeight="1" x14ac:dyDescent="0.2">
      <c r="B77" s="2"/>
    </row>
    <row r="78" spans="1:6" ht="11.45" customHeight="1" x14ac:dyDescent="0.2">
      <c r="B78" s="2"/>
    </row>
    <row r="79" spans="1:6" ht="11.45" customHeight="1" x14ac:dyDescent="0.2">
      <c r="B79" s="2"/>
    </row>
    <row r="80" spans="1:6" ht="11.45" customHeight="1" x14ac:dyDescent="0.2">
      <c r="B80" s="2"/>
    </row>
    <row r="81" spans="2:2" ht="11.45" customHeight="1" x14ac:dyDescent="0.2">
      <c r="B81" s="2"/>
    </row>
    <row r="82" spans="2:2" ht="11.45" customHeight="1" x14ac:dyDescent="0.2">
      <c r="B82" s="2"/>
    </row>
    <row r="83" spans="2:2" ht="11.45" customHeight="1" x14ac:dyDescent="0.2">
      <c r="B83" s="2"/>
    </row>
    <row r="84" spans="2:2" ht="11.45" customHeight="1" x14ac:dyDescent="0.2">
      <c r="B84" s="2"/>
    </row>
    <row r="85" spans="2:2" ht="11.45" customHeight="1" x14ac:dyDescent="0.2">
      <c r="B85" s="2"/>
    </row>
    <row r="86" spans="2:2" ht="11.45" customHeight="1" x14ac:dyDescent="0.2">
      <c r="B86" s="2"/>
    </row>
    <row r="87" spans="2:2" ht="11.45" customHeight="1" x14ac:dyDescent="0.2">
      <c r="B87" s="2"/>
    </row>
    <row r="88" spans="2:2" ht="11.45" customHeight="1" x14ac:dyDescent="0.2">
      <c r="B88" s="2"/>
    </row>
    <row r="89" spans="2:2" ht="11.45" customHeight="1" x14ac:dyDescent="0.2">
      <c r="B89" s="2"/>
    </row>
    <row r="90" spans="2:2" ht="11.45" customHeight="1" x14ac:dyDescent="0.2">
      <c r="B90" s="2"/>
    </row>
    <row r="91" spans="2:2" ht="11.45" customHeight="1" x14ac:dyDescent="0.2">
      <c r="B91" s="2"/>
    </row>
    <row r="92" spans="2:2" ht="11.45" customHeight="1" x14ac:dyDescent="0.2">
      <c r="B92" s="2"/>
    </row>
    <row r="93" spans="2:2" ht="11.45" customHeight="1" x14ac:dyDescent="0.2">
      <c r="B93" s="2"/>
    </row>
    <row r="94" spans="2:2" ht="11.45" customHeight="1" x14ac:dyDescent="0.2">
      <c r="B94" s="2"/>
    </row>
    <row r="95" spans="2:2" ht="11.45" customHeight="1" x14ac:dyDescent="0.2">
      <c r="B95" s="2"/>
    </row>
    <row r="96" spans="2:2" ht="11.45" customHeight="1" x14ac:dyDescent="0.2">
      <c r="B96" s="2"/>
    </row>
    <row r="97" spans="2:2" ht="11.45" customHeight="1" x14ac:dyDescent="0.2">
      <c r="B97" s="2"/>
    </row>
    <row r="98" spans="2:2" ht="11.45" customHeight="1" x14ac:dyDescent="0.2">
      <c r="B98" s="2"/>
    </row>
    <row r="99" spans="2:2" ht="11.45" customHeight="1" x14ac:dyDescent="0.2">
      <c r="B99" s="2"/>
    </row>
    <row r="100" spans="2:2" ht="11.45" customHeight="1" x14ac:dyDescent="0.2">
      <c r="B100" s="2"/>
    </row>
    <row r="101" spans="2:2" ht="11.45" customHeight="1" x14ac:dyDescent="0.2">
      <c r="B101" s="2"/>
    </row>
    <row r="102" spans="2:2" ht="11.45" customHeight="1" x14ac:dyDescent="0.2">
      <c r="B102" s="2"/>
    </row>
    <row r="103" spans="2:2" ht="11.45" customHeight="1" x14ac:dyDescent="0.2">
      <c r="B103" s="2"/>
    </row>
    <row r="104" spans="2:2" ht="11.45" customHeight="1" x14ac:dyDescent="0.2">
      <c r="B104" s="2"/>
    </row>
    <row r="105" spans="2:2" ht="11.45" customHeight="1" x14ac:dyDescent="0.2">
      <c r="B105" s="2"/>
    </row>
    <row r="106" spans="2:2" ht="11.45" customHeight="1" x14ac:dyDescent="0.2">
      <c r="B106" s="2"/>
    </row>
    <row r="107" spans="2:2" ht="11.45" customHeight="1" x14ac:dyDescent="0.2">
      <c r="B107" s="2"/>
    </row>
    <row r="108" spans="2:2" ht="11.45" customHeight="1" x14ac:dyDescent="0.2">
      <c r="B108" s="2"/>
    </row>
    <row r="109" spans="2:2" ht="11.45" customHeight="1" x14ac:dyDescent="0.2">
      <c r="B109" s="2"/>
    </row>
    <row r="110" spans="2:2" ht="11.45" customHeight="1" x14ac:dyDescent="0.2">
      <c r="B110" s="2"/>
    </row>
    <row r="111" spans="2:2" ht="11.45" customHeight="1" x14ac:dyDescent="0.2">
      <c r="B111" s="2"/>
    </row>
    <row r="112" spans="2:2" ht="11.45" customHeight="1" x14ac:dyDescent="0.2">
      <c r="B112" s="2"/>
    </row>
    <row r="113" spans="2:2" ht="11.45" customHeight="1" x14ac:dyDescent="0.2">
      <c r="B113" s="2"/>
    </row>
    <row r="114" spans="2:2" ht="11.45" customHeight="1" x14ac:dyDescent="0.2">
      <c r="B114" s="2"/>
    </row>
    <row r="115" spans="2:2" ht="11.45" customHeight="1" x14ac:dyDescent="0.2">
      <c r="B115" s="2"/>
    </row>
    <row r="116" spans="2:2" ht="11.45" customHeight="1" x14ac:dyDescent="0.2">
      <c r="B116" s="2"/>
    </row>
    <row r="117" spans="2:2" ht="11.45" customHeight="1" x14ac:dyDescent="0.2">
      <c r="B117" s="2"/>
    </row>
    <row r="118" spans="2:2" ht="11.45" customHeight="1" x14ac:dyDescent="0.2">
      <c r="B118" s="2"/>
    </row>
    <row r="119" spans="2:2" ht="11.45" customHeight="1" x14ac:dyDescent="0.2">
      <c r="B119" s="2"/>
    </row>
    <row r="120" spans="2:2" ht="11.45" customHeight="1" x14ac:dyDescent="0.2">
      <c r="B120" s="2"/>
    </row>
    <row r="121" spans="2:2" ht="11.45" customHeight="1" x14ac:dyDescent="0.2">
      <c r="B121" s="2"/>
    </row>
    <row r="122" spans="2:2" ht="11.45" customHeight="1" x14ac:dyDescent="0.2">
      <c r="B122" s="2"/>
    </row>
    <row r="123" spans="2:2" ht="11.45" customHeight="1" x14ac:dyDescent="0.2">
      <c r="B123" s="2"/>
    </row>
    <row r="124" spans="2:2" ht="11.45" customHeight="1" x14ac:dyDescent="0.2">
      <c r="B124" s="2"/>
    </row>
    <row r="125" spans="2:2" ht="11.45" customHeight="1" x14ac:dyDescent="0.2">
      <c r="B125" s="2"/>
    </row>
    <row r="126" spans="2:2" ht="11.45" customHeight="1" x14ac:dyDescent="0.2">
      <c r="B126" s="2"/>
    </row>
    <row r="127" spans="2:2" ht="11.45" customHeight="1" x14ac:dyDescent="0.2">
      <c r="B127" s="2"/>
    </row>
    <row r="128" spans="2:2" ht="11.45" customHeight="1" x14ac:dyDescent="0.2">
      <c r="B128" s="2"/>
    </row>
    <row r="129" spans="2:2" ht="11.45" customHeight="1" x14ac:dyDescent="0.2">
      <c r="B129" s="2"/>
    </row>
    <row r="130" spans="2:2" ht="11.45" customHeight="1" x14ac:dyDescent="0.2">
      <c r="B130" s="2"/>
    </row>
    <row r="131" spans="2:2" ht="11.45" customHeight="1" x14ac:dyDescent="0.2">
      <c r="B131" s="2"/>
    </row>
    <row r="132" spans="2:2" ht="11.45" customHeight="1" x14ac:dyDescent="0.2">
      <c r="B132" s="2"/>
    </row>
    <row r="133" spans="2:2" ht="11.45" customHeight="1" x14ac:dyDescent="0.2">
      <c r="B133" s="2"/>
    </row>
    <row r="134" spans="2:2" ht="11.45" customHeight="1" x14ac:dyDescent="0.2">
      <c r="B134" s="2"/>
    </row>
    <row r="135" spans="2:2" ht="11.45" customHeight="1" x14ac:dyDescent="0.2">
      <c r="B135" s="2"/>
    </row>
    <row r="136" spans="2:2" ht="11.45" customHeight="1" x14ac:dyDescent="0.2">
      <c r="B136" s="2"/>
    </row>
    <row r="137" spans="2:2" ht="11.45" customHeight="1" x14ac:dyDescent="0.2">
      <c r="B137" s="2"/>
    </row>
    <row r="138" spans="2:2" ht="11.45" customHeight="1" x14ac:dyDescent="0.2">
      <c r="B138" s="2"/>
    </row>
    <row r="139" spans="2:2" ht="11.45" customHeight="1" x14ac:dyDescent="0.2">
      <c r="B139" s="2"/>
    </row>
    <row r="140" spans="2:2" ht="11.45" customHeight="1" x14ac:dyDescent="0.2">
      <c r="B140" s="2"/>
    </row>
    <row r="141" spans="2:2" ht="11.45" customHeight="1" x14ac:dyDescent="0.2">
      <c r="B141" s="2"/>
    </row>
    <row r="142" spans="2:2" ht="11.45" customHeight="1" x14ac:dyDescent="0.2">
      <c r="B142" s="2"/>
    </row>
    <row r="143" spans="2:2" ht="11.45" customHeight="1" x14ac:dyDescent="0.2">
      <c r="B143" s="2"/>
    </row>
    <row r="144" spans="2:2" ht="11.45" customHeight="1" x14ac:dyDescent="0.2">
      <c r="B144" s="2"/>
    </row>
    <row r="145" spans="2:2" ht="11.45" customHeight="1" x14ac:dyDescent="0.2">
      <c r="B145" s="2"/>
    </row>
    <row r="146" spans="2:2" ht="11.45" customHeight="1" x14ac:dyDescent="0.2">
      <c r="B146" s="2"/>
    </row>
    <row r="147" spans="2:2" ht="11.45" customHeight="1" x14ac:dyDescent="0.2">
      <c r="B147" s="2"/>
    </row>
    <row r="148" spans="2:2" ht="11.45" customHeight="1" x14ac:dyDescent="0.2">
      <c r="B148" s="2"/>
    </row>
    <row r="149" spans="2:2" ht="11.45" customHeight="1" x14ac:dyDescent="0.2">
      <c r="B149" s="2"/>
    </row>
    <row r="150" spans="2:2" ht="11.45" customHeight="1" x14ac:dyDescent="0.2">
      <c r="B150" s="2"/>
    </row>
    <row r="151" spans="2:2" ht="11.45" customHeight="1" x14ac:dyDescent="0.2">
      <c r="B151" s="2"/>
    </row>
    <row r="152" spans="2:2" ht="11.45" customHeight="1" x14ac:dyDescent="0.2">
      <c r="B152" s="2"/>
    </row>
    <row r="153" spans="2:2" ht="11.45" customHeight="1" x14ac:dyDescent="0.2">
      <c r="B153" s="2"/>
    </row>
    <row r="154" spans="2:2" ht="11.45" customHeight="1" x14ac:dyDescent="0.2">
      <c r="B154" s="2"/>
    </row>
    <row r="155" spans="2:2" ht="11.45" customHeight="1" x14ac:dyDescent="0.2">
      <c r="B155" s="2"/>
    </row>
    <row r="156" spans="2:2" ht="11.45" customHeight="1" x14ac:dyDescent="0.2">
      <c r="B156" s="2"/>
    </row>
    <row r="157" spans="2:2" ht="11.45" customHeight="1" x14ac:dyDescent="0.2">
      <c r="B157" s="2"/>
    </row>
    <row r="158" spans="2:2" ht="11.45" customHeight="1" x14ac:dyDescent="0.2">
      <c r="B158" s="2"/>
    </row>
    <row r="159" spans="2:2" ht="11.45" customHeight="1" x14ac:dyDescent="0.2">
      <c r="B159" s="2"/>
    </row>
    <row r="160" spans="2:2" ht="11.45" customHeight="1" x14ac:dyDescent="0.2">
      <c r="B160" s="2"/>
    </row>
    <row r="161" spans="2:2" ht="11.45" customHeight="1" x14ac:dyDescent="0.2">
      <c r="B161" s="2"/>
    </row>
    <row r="162" spans="2:2" ht="11.45" customHeight="1" x14ac:dyDescent="0.2">
      <c r="B162" s="2"/>
    </row>
    <row r="163" spans="2:2" ht="11.45" customHeight="1" x14ac:dyDescent="0.2">
      <c r="B163" s="2"/>
    </row>
    <row r="164" spans="2:2" ht="11.45" customHeight="1" x14ac:dyDescent="0.2">
      <c r="B164" s="2"/>
    </row>
    <row r="165" spans="2:2" ht="11.45" customHeight="1" x14ac:dyDescent="0.2">
      <c r="B165" s="2"/>
    </row>
    <row r="166" spans="2:2" ht="11.45" customHeight="1" x14ac:dyDescent="0.2">
      <c r="B166" s="2"/>
    </row>
    <row r="167" spans="2:2" ht="11.45" customHeight="1" x14ac:dyDescent="0.2">
      <c r="B167" s="2"/>
    </row>
    <row r="168" spans="2:2" ht="11.45" customHeight="1" x14ac:dyDescent="0.2">
      <c r="B168" s="2"/>
    </row>
    <row r="169" spans="2:2" ht="11.45" customHeight="1" x14ac:dyDescent="0.2">
      <c r="B169" s="2"/>
    </row>
    <row r="170" spans="2:2" ht="11.45" customHeight="1" x14ac:dyDescent="0.2">
      <c r="B170" s="2"/>
    </row>
    <row r="171" spans="2:2" ht="11.45" customHeight="1" x14ac:dyDescent="0.2">
      <c r="B171" s="2"/>
    </row>
    <row r="172" spans="2:2" ht="11.45" customHeight="1" x14ac:dyDescent="0.2">
      <c r="B172" s="2"/>
    </row>
    <row r="173" spans="2:2" ht="11.45" customHeight="1" x14ac:dyDescent="0.2">
      <c r="B173" s="2"/>
    </row>
    <row r="174" spans="2:2" ht="11.45" customHeight="1" x14ac:dyDescent="0.2">
      <c r="B174" s="2"/>
    </row>
    <row r="175" spans="2:2" ht="11.45" customHeight="1" x14ac:dyDescent="0.2">
      <c r="B175" s="2"/>
    </row>
    <row r="176" spans="2:2" ht="11.45" customHeight="1" x14ac:dyDescent="0.2">
      <c r="B176" s="2"/>
    </row>
    <row r="177" spans="2:2" ht="11.45" customHeight="1" x14ac:dyDescent="0.2">
      <c r="B177" s="2"/>
    </row>
    <row r="178" spans="2:2" ht="11.45" customHeight="1" x14ac:dyDescent="0.2">
      <c r="B178" s="2"/>
    </row>
    <row r="179" spans="2:2" ht="11.45" customHeight="1" x14ac:dyDescent="0.2">
      <c r="B179" s="2"/>
    </row>
    <row r="180" spans="2:2" ht="11.45" customHeight="1" x14ac:dyDescent="0.2">
      <c r="B180" s="2"/>
    </row>
    <row r="181" spans="2:2" ht="11.45" customHeight="1" x14ac:dyDescent="0.2">
      <c r="B181" s="2"/>
    </row>
    <row r="182" spans="2:2" ht="11.45" customHeight="1" x14ac:dyDescent="0.2">
      <c r="B182" s="2"/>
    </row>
    <row r="183" spans="2:2" ht="11.45" customHeight="1" x14ac:dyDescent="0.2">
      <c r="B183" s="2"/>
    </row>
    <row r="184" spans="2:2" ht="11.45" customHeight="1" x14ac:dyDescent="0.2">
      <c r="B184" s="2"/>
    </row>
    <row r="185" spans="2:2" ht="11.45" customHeight="1" x14ac:dyDescent="0.2">
      <c r="B185" s="2"/>
    </row>
    <row r="186" spans="2:2" ht="11.45" customHeight="1" x14ac:dyDescent="0.2">
      <c r="B186" s="2"/>
    </row>
    <row r="187" spans="2:2" ht="11.45" customHeight="1" x14ac:dyDescent="0.2">
      <c r="B187" s="2"/>
    </row>
    <row r="188" spans="2:2" ht="11.45" customHeight="1" x14ac:dyDescent="0.2">
      <c r="B188" s="2"/>
    </row>
    <row r="189" spans="2:2" ht="11.45" customHeight="1" x14ac:dyDescent="0.2">
      <c r="B189" s="2"/>
    </row>
    <row r="190" spans="2:2" ht="11.45" customHeight="1" x14ac:dyDescent="0.2">
      <c r="B190" s="2"/>
    </row>
    <row r="191" spans="2:2" ht="11.45" customHeight="1" x14ac:dyDescent="0.2">
      <c r="B191" s="2"/>
    </row>
    <row r="192" spans="2:2" ht="11.45" customHeight="1" x14ac:dyDescent="0.2">
      <c r="B192" s="2"/>
    </row>
    <row r="193" spans="2:2" ht="11.45" customHeight="1" x14ac:dyDescent="0.2">
      <c r="B193" s="2"/>
    </row>
  </sheetData>
  <phoneticPr fontId="0" type="noConversion"/>
  <pageMargins left="0.25" right="0.25" top="0.75" bottom="0.25" header="0.25" footer="0.33"/>
  <pageSetup paperSize="5" scale="93" orientation="portrait" r:id="rId1"/>
  <headerFooter alignWithMargins="0">
    <oddHeader xml:space="preserve">&amp;C&amp;24 2022 Municipal Recycling Report&amp;10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G193"/>
  <sheetViews>
    <sheetView topLeftCell="A36" workbookViewId="0">
      <selection activeCell="H64" sqref="H64"/>
    </sheetView>
  </sheetViews>
  <sheetFormatPr defaultRowHeight="11.45" customHeight="1" x14ac:dyDescent="0.2"/>
  <cols>
    <col min="1" max="1" width="61.140625" style="1" customWidth="1"/>
    <col min="2" max="2" width="5.7109375" style="1" customWidth="1"/>
    <col min="3" max="6" width="8.7109375" style="1" customWidth="1"/>
    <col min="7" max="16384" width="9.140625" style="1"/>
  </cols>
  <sheetData>
    <row r="1" spans="1:6" ht="25.5" x14ac:dyDescent="0.2">
      <c r="A1" s="3" t="s">
        <v>0</v>
      </c>
      <c r="B1" s="3" t="s">
        <v>1</v>
      </c>
      <c r="C1" s="51" t="s">
        <v>235</v>
      </c>
      <c r="D1" s="51" t="s">
        <v>237</v>
      </c>
      <c r="E1" s="51" t="s">
        <v>236</v>
      </c>
      <c r="F1" s="51" t="s">
        <v>238</v>
      </c>
    </row>
    <row r="2" spans="1:6" ht="12.75" x14ac:dyDescent="0.2">
      <c r="A2" s="9" t="s">
        <v>62</v>
      </c>
      <c r="B2" s="10">
        <v>38</v>
      </c>
      <c r="C2" s="18" t="s">
        <v>59</v>
      </c>
      <c r="D2" s="18" t="s">
        <v>61</v>
      </c>
      <c r="E2" s="18" t="s">
        <v>60</v>
      </c>
      <c r="F2" s="18" t="s">
        <v>61</v>
      </c>
    </row>
    <row r="3" spans="1:6" ht="15.75" x14ac:dyDescent="0.25">
      <c r="A3" s="13" t="s">
        <v>89</v>
      </c>
      <c r="B3" s="14">
        <v>915</v>
      </c>
      <c r="C3" s="18" t="s">
        <v>59</v>
      </c>
      <c r="D3" s="18" t="s">
        <v>61</v>
      </c>
      <c r="E3" s="18" t="s">
        <v>60</v>
      </c>
      <c r="F3" s="18" t="s">
        <v>61</v>
      </c>
    </row>
    <row r="4" spans="1:6" ht="12.75" x14ac:dyDescent="0.2">
      <c r="A4" s="9" t="s">
        <v>57</v>
      </c>
      <c r="B4" s="11"/>
      <c r="C4" s="18" t="s">
        <v>59</v>
      </c>
      <c r="D4" s="18" t="s">
        <v>59</v>
      </c>
      <c r="E4" s="18" t="s">
        <v>60</v>
      </c>
      <c r="F4" s="18" t="s">
        <v>59</v>
      </c>
    </row>
    <row r="5" spans="1:6" ht="12.75" x14ac:dyDescent="0.2">
      <c r="A5" s="9" t="s">
        <v>58</v>
      </c>
      <c r="B5" s="11"/>
      <c r="C5" s="18" t="s">
        <v>59</v>
      </c>
      <c r="D5" s="18" t="s">
        <v>59</v>
      </c>
      <c r="E5" s="18" t="s">
        <v>59</v>
      </c>
      <c r="F5" s="18" t="s">
        <v>59</v>
      </c>
    </row>
    <row r="6" spans="1:6" ht="13.15" customHeight="1" x14ac:dyDescent="0.2">
      <c r="A6" s="42" t="s">
        <v>174</v>
      </c>
      <c r="B6" s="35" t="s">
        <v>63</v>
      </c>
      <c r="C6" s="12">
        <f>0.41+0.15+1.06+13.08+13.08+15.27+0.88+0.87+0.88+0.87+3+1.5+1.5+1.25+3.82+1.55+1.93+2.28</f>
        <v>63.379999999999995</v>
      </c>
      <c r="D6" s="12"/>
      <c r="E6" s="12">
        <f>0.28+6.28+6.28+6.59+8.54+9.1+11.7+11.7</f>
        <v>60.47</v>
      </c>
      <c r="F6" s="12"/>
    </row>
    <row r="7" spans="1:6" ht="13.15" customHeight="1" x14ac:dyDescent="0.2">
      <c r="A7" s="42" t="s">
        <v>175</v>
      </c>
      <c r="B7" s="35" t="s">
        <v>56</v>
      </c>
      <c r="C7" s="12">
        <f>1.26+1.4+1.79+1.38+0.01+0.24+0.4839+1.5+1.26</f>
        <v>9.3239000000000001</v>
      </c>
      <c r="D7" s="12"/>
      <c r="E7" s="12">
        <f>1.8+1.46+1.2044</f>
        <v>4.4643999999999995</v>
      </c>
      <c r="F7" s="12"/>
    </row>
    <row r="8" spans="1:6" ht="13.15" customHeight="1" x14ac:dyDescent="0.2">
      <c r="A8" s="33" t="s">
        <v>4</v>
      </c>
      <c r="B8" s="35" t="s">
        <v>5</v>
      </c>
      <c r="C8" s="12"/>
      <c r="D8" s="12"/>
      <c r="E8" s="12">
        <f>1.06+7.06+7.06+7.16</f>
        <v>22.34</v>
      </c>
      <c r="F8" s="12"/>
    </row>
    <row r="9" spans="1:6" ht="13.15" customHeight="1" x14ac:dyDescent="0.2">
      <c r="A9" s="33" t="s">
        <v>230</v>
      </c>
      <c r="B9" s="35" t="s">
        <v>182</v>
      </c>
      <c r="C9" s="12"/>
      <c r="D9" s="12"/>
      <c r="E9" s="12"/>
      <c r="F9" s="12"/>
    </row>
    <row r="10" spans="1:6" ht="13.15" customHeight="1" x14ac:dyDescent="0.2">
      <c r="A10" s="33" t="s">
        <v>176</v>
      </c>
      <c r="B10" s="35" t="s">
        <v>38</v>
      </c>
      <c r="C10" s="12"/>
      <c r="D10" s="12"/>
      <c r="E10" s="12"/>
      <c r="F10" s="12"/>
    </row>
    <row r="11" spans="1:6" ht="13.15" customHeight="1" x14ac:dyDescent="0.2">
      <c r="A11" s="33" t="s">
        <v>177</v>
      </c>
      <c r="B11" s="35" t="s">
        <v>41</v>
      </c>
      <c r="C11" s="12"/>
      <c r="D11" s="12"/>
      <c r="E11" s="12"/>
      <c r="F11" s="12"/>
    </row>
    <row r="12" spans="1:6" ht="13.15" customHeight="1" x14ac:dyDescent="0.2">
      <c r="A12" s="33" t="s">
        <v>39</v>
      </c>
      <c r="B12" s="35" t="s">
        <v>40</v>
      </c>
      <c r="C12" s="12"/>
      <c r="D12" s="12"/>
      <c r="E12" s="12"/>
      <c r="F12" s="12"/>
    </row>
    <row r="13" spans="1:6" ht="13.15" customHeight="1" x14ac:dyDescent="0.2">
      <c r="A13" s="33" t="s">
        <v>178</v>
      </c>
      <c r="B13" s="35" t="s">
        <v>42</v>
      </c>
      <c r="C13" s="12"/>
      <c r="D13" s="12"/>
      <c r="E13" s="12"/>
      <c r="F13" s="12"/>
    </row>
    <row r="14" spans="1:6" ht="13.15" customHeight="1" x14ac:dyDescent="0.2">
      <c r="A14" s="33" t="s">
        <v>43</v>
      </c>
      <c r="B14" s="35" t="s">
        <v>44</v>
      </c>
      <c r="C14" s="12"/>
      <c r="D14" s="12"/>
      <c r="E14" s="12"/>
      <c r="F14" s="12"/>
    </row>
    <row r="15" spans="1:6" ht="13.15" customHeight="1" x14ac:dyDescent="0.2">
      <c r="A15" s="33" t="s">
        <v>7</v>
      </c>
      <c r="B15" s="35" t="s">
        <v>8</v>
      </c>
      <c r="C15" s="12"/>
      <c r="D15" s="12"/>
      <c r="E15" s="12"/>
      <c r="F15" s="12"/>
    </row>
    <row r="16" spans="1:6" ht="13.15" customHeight="1" x14ac:dyDescent="0.2">
      <c r="A16" s="33" t="s">
        <v>188</v>
      </c>
      <c r="B16" s="35" t="s">
        <v>2</v>
      </c>
      <c r="C16" s="12"/>
      <c r="D16" s="12"/>
      <c r="E16" s="12"/>
      <c r="F16" s="12"/>
    </row>
    <row r="17" spans="1:6" ht="13.15" customHeight="1" x14ac:dyDescent="0.2">
      <c r="A17" s="33" t="s">
        <v>189</v>
      </c>
      <c r="B17" s="35" t="s">
        <v>10</v>
      </c>
      <c r="C17" s="12"/>
      <c r="D17" s="12"/>
      <c r="E17" s="12"/>
      <c r="F17" s="12"/>
    </row>
    <row r="18" spans="1:6" ht="13.15" customHeight="1" x14ac:dyDescent="0.2">
      <c r="A18" s="33" t="s">
        <v>190</v>
      </c>
      <c r="B18" s="35" t="s">
        <v>31</v>
      </c>
      <c r="C18" s="12"/>
      <c r="D18" s="12"/>
      <c r="E18" s="12"/>
      <c r="F18" s="12"/>
    </row>
    <row r="19" spans="1:6" ht="13.15" customHeight="1" x14ac:dyDescent="0.2">
      <c r="A19" s="33" t="s">
        <v>191</v>
      </c>
      <c r="B19" s="35" t="s">
        <v>3</v>
      </c>
      <c r="C19" s="12"/>
      <c r="D19" s="12"/>
      <c r="E19" s="12"/>
      <c r="F19" s="12"/>
    </row>
    <row r="20" spans="1:6" ht="13.15" customHeight="1" x14ac:dyDescent="0.2">
      <c r="A20" s="33" t="s">
        <v>192</v>
      </c>
      <c r="B20" s="36" t="s">
        <v>9</v>
      </c>
      <c r="C20" s="12"/>
      <c r="D20" s="12"/>
      <c r="E20" s="12"/>
      <c r="F20" s="12"/>
    </row>
    <row r="21" spans="1:6" ht="13.15" customHeight="1" x14ac:dyDescent="0.2">
      <c r="A21" s="33" t="s">
        <v>193</v>
      </c>
      <c r="B21" s="36" t="s">
        <v>32</v>
      </c>
      <c r="C21" s="12"/>
      <c r="D21" s="12"/>
      <c r="E21" s="12"/>
      <c r="F21" s="12"/>
    </row>
    <row r="22" spans="1:6" ht="13.15" customHeight="1" x14ac:dyDescent="0.2">
      <c r="A22" s="33" t="s">
        <v>194</v>
      </c>
      <c r="B22" s="36" t="s">
        <v>33</v>
      </c>
      <c r="C22" s="12"/>
      <c r="D22" s="12"/>
      <c r="E22" s="12"/>
      <c r="F22" s="12"/>
    </row>
    <row r="23" spans="1:6" ht="13.15" customHeight="1" x14ac:dyDescent="0.2">
      <c r="A23" s="33" t="s">
        <v>195</v>
      </c>
      <c r="B23" s="36" t="s">
        <v>34</v>
      </c>
      <c r="C23" s="12"/>
      <c r="D23" s="12"/>
      <c r="E23" s="12"/>
      <c r="F23" s="12"/>
    </row>
    <row r="24" spans="1:6" ht="13.15" customHeight="1" x14ac:dyDescent="0.2">
      <c r="A24" s="33" t="s">
        <v>196</v>
      </c>
      <c r="B24" s="36" t="s">
        <v>35</v>
      </c>
      <c r="C24" s="12"/>
      <c r="D24" s="12"/>
      <c r="E24" s="12"/>
      <c r="F24" s="12"/>
    </row>
    <row r="25" spans="1:6" ht="13.15" customHeight="1" x14ac:dyDescent="0.2">
      <c r="A25" s="33" t="s">
        <v>197</v>
      </c>
      <c r="B25" s="36" t="s">
        <v>36</v>
      </c>
      <c r="C25" s="12"/>
      <c r="D25" s="12"/>
      <c r="E25" s="12"/>
      <c r="F25" s="12"/>
    </row>
    <row r="26" spans="1:6" ht="13.15" customHeight="1" x14ac:dyDescent="0.2">
      <c r="A26" s="33" t="s">
        <v>198</v>
      </c>
      <c r="B26" s="36" t="s">
        <v>37</v>
      </c>
      <c r="C26" s="12"/>
      <c r="D26" s="12"/>
      <c r="E26" s="12"/>
      <c r="F26" s="12"/>
    </row>
    <row r="27" spans="1:6" ht="13.15" customHeight="1" x14ac:dyDescent="0.2">
      <c r="A27" s="33" t="s">
        <v>231</v>
      </c>
      <c r="B27" s="36" t="s">
        <v>53</v>
      </c>
      <c r="C27" s="12"/>
      <c r="D27" s="12"/>
      <c r="E27" s="12"/>
      <c r="F27" s="12"/>
    </row>
    <row r="28" spans="1:6" ht="13.15" customHeight="1" x14ac:dyDescent="0.2">
      <c r="A28" s="33" t="s">
        <v>179</v>
      </c>
      <c r="B28" s="35" t="s">
        <v>29</v>
      </c>
      <c r="C28" s="12"/>
      <c r="D28" s="12"/>
      <c r="E28" s="12"/>
      <c r="F28" s="12"/>
    </row>
    <row r="29" spans="1:6" ht="13.15" customHeight="1" x14ac:dyDescent="0.2">
      <c r="A29" s="43" t="s">
        <v>180</v>
      </c>
      <c r="B29" s="35" t="s">
        <v>11</v>
      </c>
      <c r="C29" s="12"/>
      <c r="D29" s="12"/>
      <c r="E29" s="12"/>
      <c r="F29" s="12"/>
    </row>
    <row r="30" spans="1:6" ht="13.15" customHeight="1" x14ac:dyDescent="0.2">
      <c r="A30" s="33" t="s">
        <v>18</v>
      </c>
      <c r="B30" s="35" t="s">
        <v>19</v>
      </c>
      <c r="C30" s="12"/>
      <c r="D30" s="12"/>
      <c r="E30" s="12"/>
      <c r="F30" s="12"/>
    </row>
    <row r="31" spans="1:6" ht="13.15" customHeight="1" x14ac:dyDescent="0.2">
      <c r="A31" s="33" t="s">
        <v>12</v>
      </c>
      <c r="B31" s="35" t="s">
        <v>13</v>
      </c>
      <c r="C31" s="12"/>
      <c r="D31" s="12"/>
      <c r="E31" s="12"/>
      <c r="F31" s="12"/>
    </row>
    <row r="32" spans="1:6" ht="13.15" customHeight="1" x14ac:dyDescent="0.2">
      <c r="A32" s="33" t="s">
        <v>16</v>
      </c>
      <c r="B32" s="35" t="s">
        <v>17</v>
      </c>
      <c r="C32" s="12"/>
      <c r="D32" s="12"/>
      <c r="E32" s="12"/>
      <c r="F32" s="12"/>
    </row>
    <row r="33" spans="1:6" ht="13.15" customHeight="1" x14ac:dyDescent="0.2">
      <c r="A33" s="33" t="s">
        <v>14</v>
      </c>
      <c r="B33" s="35" t="s">
        <v>15</v>
      </c>
      <c r="C33" s="12"/>
      <c r="D33" s="12"/>
      <c r="E33" s="12"/>
      <c r="F33" s="12"/>
    </row>
    <row r="34" spans="1:6" ht="13.15" customHeight="1" x14ac:dyDescent="0.2">
      <c r="A34" s="33" t="s">
        <v>20</v>
      </c>
      <c r="B34" s="35" t="s">
        <v>21</v>
      </c>
      <c r="C34" s="12"/>
      <c r="D34" s="12"/>
      <c r="E34" s="12"/>
      <c r="F34" s="12"/>
    </row>
    <row r="35" spans="1:6" ht="13.15" customHeight="1" x14ac:dyDescent="0.2">
      <c r="A35" s="33" t="s">
        <v>199</v>
      </c>
      <c r="B35" s="36" t="s">
        <v>45</v>
      </c>
      <c r="C35" s="12"/>
      <c r="D35" s="12"/>
      <c r="E35" s="12"/>
      <c r="F35" s="12"/>
    </row>
    <row r="36" spans="1:6" ht="13.15" customHeight="1" x14ac:dyDescent="0.2">
      <c r="A36" s="33" t="s">
        <v>200</v>
      </c>
      <c r="B36" s="36" t="s">
        <v>46</v>
      </c>
      <c r="C36" s="12"/>
      <c r="D36" s="12"/>
      <c r="E36" s="12"/>
      <c r="F36" s="12"/>
    </row>
    <row r="37" spans="1:6" ht="13.15" customHeight="1" x14ac:dyDescent="0.2">
      <c r="A37" s="33" t="s">
        <v>201</v>
      </c>
      <c r="B37" s="36" t="s">
        <v>47</v>
      </c>
      <c r="C37" s="12"/>
      <c r="D37" s="12"/>
      <c r="E37" s="12"/>
      <c r="F37" s="12"/>
    </row>
    <row r="38" spans="1:6" ht="13.15" customHeight="1" x14ac:dyDescent="0.2">
      <c r="A38" s="33" t="s">
        <v>202</v>
      </c>
      <c r="B38" s="36" t="s">
        <v>48</v>
      </c>
      <c r="C38" s="12"/>
      <c r="D38" s="12"/>
      <c r="E38" s="12"/>
      <c r="F38" s="12"/>
    </row>
    <row r="39" spans="1:6" ht="13.15" customHeight="1" x14ac:dyDescent="0.2">
      <c r="A39" s="33" t="s">
        <v>203</v>
      </c>
      <c r="B39" s="36" t="s">
        <v>49</v>
      </c>
      <c r="C39" s="12"/>
      <c r="D39" s="12"/>
      <c r="E39" s="12"/>
      <c r="F39" s="12"/>
    </row>
    <row r="40" spans="1:6" ht="13.15" customHeight="1" x14ac:dyDescent="0.2">
      <c r="A40" s="33" t="s">
        <v>204</v>
      </c>
      <c r="B40" s="36" t="s">
        <v>50</v>
      </c>
      <c r="C40" s="12"/>
      <c r="D40" s="12"/>
      <c r="E40" s="12"/>
      <c r="F40" s="12"/>
    </row>
    <row r="41" spans="1:6" ht="13.15" customHeight="1" x14ac:dyDescent="0.2">
      <c r="A41" s="33" t="s">
        <v>205</v>
      </c>
      <c r="B41" s="36" t="s">
        <v>51</v>
      </c>
      <c r="C41" s="12"/>
      <c r="D41" s="12"/>
      <c r="E41" s="12"/>
      <c r="F41" s="12"/>
    </row>
    <row r="42" spans="1:6" ht="13.15" customHeight="1" x14ac:dyDescent="0.2">
      <c r="A42" s="33" t="s">
        <v>206</v>
      </c>
      <c r="B42" s="36" t="s">
        <v>52</v>
      </c>
      <c r="C42" s="12"/>
      <c r="D42" s="12"/>
      <c r="E42" s="12"/>
      <c r="F42" s="12"/>
    </row>
    <row r="43" spans="1:6" ht="13.15" customHeight="1" x14ac:dyDescent="0.2">
      <c r="A43" s="33" t="s">
        <v>207</v>
      </c>
      <c r="B43" s="36" t="s">
        <v>6</v>
      </c>
      <c r="C43" s="12"/>
      <c r="D43" s="12"/>
      <c r="E43" s="12"/>
      <c r="F43" s="12"/>
    </row>
    <row r="44" spans="1:6" ht="13.15" customHeight="1" x14ac:dyDescent="0.2">
      <c r="A44" s="33" t="s">
        <v>233</v>
      </c>
      <c r="B44" s="36" t="s">
        <v>183</v>
      </c>
      <c r="C44" s="12"/>
      <c r="D44" s="12"/>
      <c r="E44" s="12"/>
      <c r="F44" s="12"/>
    </row>
    <row r="45" spans="1:6" ht="13.15" customHeight="1" x14ac:dyDescent="0.2">
      <c r="A45" s="33" t="s">
        <v>208</v>
      </c>
      <c r="B45" s="36" t="s">
        <v>184</v>
      </c>
      <c r="C45" s="12"/>
      <c r="D45" s="12"/>
      <c r="E45" s="12"/>
      <c r="F45" s="12"/>
    </row>
    <row r="46" spans="1:6" ht="13.15" customHeight="1" x14ac:dyDescent="0.2">
      <c r="A46" s="33" t="s">
        <v>209</v>
      </c>
      <c r="B46" s="36" t="s">
        <v>24</v>
      </c>
      <c r="C46" s="12"/>
      <c r="D46" s="12"/>
      <c r="E46" s="12"/>
      <c r="F46" s="12"/>
    </row>
    <row r="47" spans="1:6" ht="13.15" customHeight="1" x14ac:dyDescent="0.2">
      <c r="A47" s="33" t="s">
        <v>210</v>
      </c>
      <c r="B47" s="36" t="s">
        <v>25</v>
      </c>
      <c r="C47" s="12"/>
      <c r="D47" s="12"/>
      <c r="E47" s="12"/>
      <c r="F47" s="12"/>
    </row>
    <row r="48" spans="1:6" ht="13.15" customHeight="1" x14ac:dyDescent="0.2">
      <c r="A48" s="33" t="s">
        <v>211</v>
      </c>
      <c r="B48" s="36" t="s">
        <v>26</v>
      </c>
      <c r="C48" s="12"/>
      <c r="D48" s="12"/>
      <c r="E48" s="12"/>
      <c r="F48" s="12"/>
    </row>
    <row r="49" spans="1:7" ht="13.15" customHeight="1" x14ac:dyDescent="0.2">
      <c r="A49" s="33" t="s">
        <v>212</v>
      </c>
      <c r="B49" s="36" t="s">
        <v>27</v>
      </c>
      <c r="C49" s="12"/>
      <c r="D49" s="12"/>
      <c r="E49" s="12"/>
      <c r="F49" s="12"/>
    </row>
    <row r="50" spans="1:7" ht="13.15" customHeight="1" x14ac:dyDescent="0.2">
      <c r="A50" s="33" t="s">
        <v>213</v>
      </c>
      <c r="B50" s="36" t="s">
        <v>30</v>
      </c>
      <c r="C50" s="12"/>
      <c r="D50" s="12"/>
      <c r="E50" s="12"/>
      <c r="F50" s="12"/>
    </row>
    <row r="51" spans="1:7" ht="13.15" customHeight="1" x14ac:dyDescent="0.2">
      <c r="A51" s="33" t="s">
        <v>232</v>
      </c>
      <c r="B51" s="36" t="s">
        <v>28</v>
      </c>
      <c r="C51" s="12"/>
      <c r="D51" s="12"/>
      <c r="E51" s="12"/>
      <c r="F51" s="12"/>
    </row>
    <row r="52" spans="1:7" ht="13.15" customHeight="1" x14ac:dyDescent="0.2">
      <c r="A52" s="48" t="s">
        <v>22</v>
      </c>
      <c r="B52" s="49" t="s">
        <v>23</v>
      </c>
      <c r="C52" s="12"/>
      <c r="D52" s="12"/>
      <c r="E52" s="12"/>
      <c r="F52" s="12"/>
    </row>
    <row r="53" spans="1:7" ht="13.15" customHeight="1" x14ac:dyDescent="0.2">
      <c r="A53" s="33" t="s">
        <v>214</v>
      </c>
      <c r="B53" s="35" t="s">
        <v>215</v>
      </c>
      <c r="C53" s="12"/>
      <c r="D53" s="12"/>
      <c r="E53" s="12"/>
      <c r="F53" s="12"/>
    </row>
    <row r="54" spans="1:7" ht="13.15" customHeight="1" x14ac:dyDescent="0.2">
      <c r="A54" s="33" t="s">
        <v>216</v>
      </c>
      <c r="B54" s="35" t="s">
        <v>217</v>
      </c>
      <c r="C54" s="12"/>
      <c r="D54" s="12"/>
      <c r="E54" s="12"/>
      <c r="F54" s="12"/>
    </row>
    <row r="55" spans="1:7" ht="13.15" customHeight="1" x14ac:dyDescent="0.2">
      <c r="A55" s="33" t="s">
        <v>218</v>
      </c>
      <c r="B55" s="35" t="s">
        <v>219</v>
      </c>
      <c r="C55" s="12"/>
      <c r="D55" s="12"/>
      <c r="E55" s="12"/>
      <c r="F55" s="12"/>
    </row>
    <row r="56" spans="1:7" ht="13.15" customHeight="1" x14ac:dyDescent="0.2">
      <c r="A56" s="48" t="s">
        <v>220</v>
      </c>
      <c r="B56" s="49" t="s">
        <v>221</v>
      </c>
      <c r="C56" s="12"/>
      <c r="D56" s="12"/>
      <c r="E56" s="12"/>
      <c r="F56" s="12"/>
    </row>
    <row r="57" spans="1:7" ht="13.15" customHeight="1" x14ac:dyDescent="0.2">
      <c r="A57" s="48" t="s">
        <v>222</v>
      </c>
      <c r="B57" s="49" t="s">
        <v>223</v>
      </c>
      <c r="C57" s="12"/>
      <c r="D57" s="12"/>
      <c r="E57" s="12"/>
      <c r="F57" s="12"/>
    </row>
    <row r="58" spans="1:7" ht="13.15" customHeight="1" x14ac:dyDescent="0.2">
      <c r="A58" s="33" t="s">
        <v>224</v>
      </c>
      <c r="B58" s="35" t="s">
        <v>225</v>
      </c>
      <c r="C58" s="12"/>
      <c r="D58" s="12"/>
      <c r="E58" s="12"/>
      <c r="F58" s="12"/>
    </row>
    <row r="59" spans="1:7" ht="13.15" customHeight="1" x14ac:dyDescent="0.2">
      <c r="A59" s="33" t="s">
        <v>226</v>
      </c>
      <c r="B59" s="35" t="s">
        <v>227</v>
      </c>
      <c r="C59" s="12"/>
      <c r="D59" s="12"/>
      <c r="E59" s="12"/>
      <c r="F59" s="12"/>
    </row>
    <row r="60" spans="1:7" ht="13.15" customHeight="1" x14ac:dyDescent="0.2">
      <c r="A60" s="42" t="s">
        <v>228</v>
      </c>
      <c r="B60" s="35" t="s">
        <v>229</v>
      </c>
      <c r="C60" s="12"/>
      <c r="D60" s="12"/>
      <c r="E60" s="12"/>
      <c r="F60" s="12"/>
    </row>
    <row r="61" spans="1:7" ht="13.15" customHeight="1" x14ac:dyDescent="0.2">
      <c r="A61" s="33" t="s">
        <v>181</v>
      </c>
      <c r="B61" s="35" t="s">
        <v>185</v>
      </c>
      <c r="C61" s="12"/>
      <c r="D61" s="12"/>
      <c r="E61" s="12"/>
      <c r="F61" s="12"/>
    </row>
    <row r="62" spans="1:7" ht="13.15" customHeight="1" x14ac:dyDescent="0.2">
      <c r="A62" s="33" t="s">
        <v>54</v>
      </c>
      <c r="B62" s="35" t="s">
        <v>55</v>
      </c>
      <c r="C62" s="12"/>
      <c r="D62" s="12"/>
      <c r="E62" s="12">
        <f>14.94</f>
        <v>14.94</v>
      </c>
      <c r="F62" s="12"/>
    </row>
    <row r="63" spans="1:7" ht="13.15" customHeight="1" x14ac:dyDescent="0.2">
      <c r="A63" s="43" t="s">
        <v>187</v>
      </c>
      <c r="B63" s="35" t="s">
        <v>186</v>
      </c>
      <c r="C63" s="12">
        <f>5.64+2.24</f>
        <v>7.88</v>
      </c>
      <c r="D63" s="12"/>
      <c r="E63" s="12"/>
      <c r="F63" s="12"/>
    </row>
    <row r="64" spans="1:7" ht="13.15" customHeight="1" x14ac:dyDescent="0.2">
      <c r="A64" s="4"/>
      <c r="B64" s="5"/>
      <c r="C64" s="25">
        <f>SUM(C6:C63)</f>
        <v>80.583899999999986</v>
      </c>
      <c r="D64" s="25">
        <f>SUM(D6:D63)</f>
        <v>0</v>
      </c>
      <c r="E64" s="25">
        <f>SUM(E6:E63)</f>
        <v>102.2144</v>
      </c>
      <c r="F64" s="25">
        <f>SUM(F6:F63)</f>
        <v>0</v>
      </c>
      <c r="G64" s="32">
        <f>SUM(C64:F64)</f>
        <v>182.79829999999998</v>
      </c>
    </row>
    <row r="65" spans="1:6" ht="13.15" customHeight="1" x14ac:dyDescent="0.2">
      <c r="A65" s="4"/>
      <c r="B65" s="5"/>
      <c r="C65" s="25"/>
      <c r="D65" s="25"/>
      <c r="E65" s="25"/>
      <c r="F65" s="25"/>
    </row>
    <row r="66" spans="1:6" ht="15" customHeight="1" x14ac:dyDescent="0.2">
      <c r="A66" s="6" t="s">
        <v>71</v>
      </c>
      <c r="B66" s="7" t="s">
        <v>64</v>
      </c>
      <c r="C66" s="19"/>
      <c r="D66" s="19"/>
      <c r="E66" s="20"/>
      <c r="F66" s="19"/>
    </row>
    <row r="67" spans="1:6" ht="15" customHeight="1" x14ac:dyDescent="0.2">
      <c r="A67" s="6" t="s">
        <v>65</v>
      </c>
      <c r="B67" s="7" t="s">
        <v>66</v>
      </c>
      <c r="C67" s="19"/>
      <c r="D67" s="19"/>
      <c r="E67" s="20"/>
      <c r="F67" s="19"/>
    </row>
    <row r="68" spans="1:6" ht="15" customHeight="1" x14ac:dyDescent="0.2">
      <c r="A68" s="6" t="s">
        <v>67</v>
      </c>
      <c r="B68" s="7" t="s">
        <v>68</v>
      </c>
      <c r="C68" s="19"/>
      <c r="D68" s="19"/>
      <c r="E68" s="28"/>
      <c r="F68" s="19"/>
    </row>
    <row r="69" spans="1:6" ht="15" customHeight="1" x14ac:dyDescent="0.2">
      <c r="A69" s="6" t="s">
        <v>73</v>
      </c>
      <c r="B69" s="7" t="s">
        <v>72</v>
      </c>
      <c r="C69" s="19"/>
      <c r="D69" s="19"/>
      <c r="E69" s="22"/>
      <c r="F69" s="19"/>
    </row>
    <row r="70" spans="1:6" ht="15" customHeight="1" x14ac:dyDescent="0.2">
      <c r="A70" s="6" t="s">
        <v>69</v>
      </c>
      <c r="B70" s="8" t="s">
        <v>74</v>
      </c>
      <c r="C70" s="19"/>
      <c r="D70" s="19"/>
      <c r="E70" s="20"/>
      <c r="F70" s="19"/>
    </row>
    <row r="71" spans="1:6" ht="15" customHeight="1" x14ac:dyDescent="0.2">
      <c r="A71" s="6" t="s">
        <v>70</v>
      </c>
      <c r="B71" s="8"/>
      <c r="C71" s="19"/>
      <c r="D71" s="19"/>
      <c r="E71" s="22"/>
      <c r="F71" s="19"/>
    </row>
    <row r="72" spans="1:6" ht="11.45" customHeight="1" x14ac:dyDescent="0.2">
      <c r="B72" s="2"/>
    </row>
    <row r="73" spans="1:6" ht="11.45" customHeight="1" x14ac:dyDescent="0.2">
      <c r="B73" s="2"/>
    </row>
    <row r="74" spans="1:6" ht="11.45" customHeight="1" x14ac:dyDescent="0.2">
      <c r="B74" s="2"/>
    </row>
    <row r="75" spans="1:6" ht="11.45" customHeight="1" x14ac:dyDescent="0.2">
      <c r="B75" s="2"/>
    </row>
    <row r="76" spans="1:6" ht="11.45" customHeight="1" x14ac:dyDescent="0.2">
      <c r="B76" s="2"/>
    </row>
    <row r="77" spans="1:6" ht="11.45" customHeight="1" x14ac:dyDescent="0.2">
      <c r="B77" s="2"/>
    </row>
    <row r="78" spans="1:6" ht="11.45" customHeight="1" x14ac:dyDescent="0.2">
      <c r="B78" s="2"/>
    </row>
    <row r="79" spans="1:6" ht="11.45" customHeight="1" x14ac:dyDescent="0.2">
      <c r="B79" s="2"/>
    </row>
    <row r="80" spans="1:6" ht="11.45" customHeight="1" x14ac:dyDescent="0.2">
      <c r="B80" s="2"/>
    </row>
    <row r="81" spans="2:2" ht="11.45" customHeight="1" x14ac:dyDescent="0.2">
      <c r="B81" s="2"/>
    </row>
    <row r="82" spans="2:2" ht="11.45" customHeight="1" x14ac:dyDescent="0.2">
      <c r="B82" s="2"/>
    </row>
    <row r="83" spans="2:2" ht="11.45" customHeight="1" x14ac:dyDescent="0.2">
      <c r="B83" s="2"/>
    </row>
    <row r="84" spans="2:2" ht="11.45" customHeight="1" x14ac:dyDescent="0.2">
      <c r="B84" s="2"/>
    </row>
    <row r="85" spans="2:2" ht="11.45" customHeight="1" x14ac:dyDescent="0.2">
      <c r="B85" s="2"/>
    </row>
    <row r="86" spans="2:2" ht="11.45" customHeight="1" x14ac:dyDescent="0.2">
      <c r="B86" s="2"/>
    </row>
    <row r="87" spans="2:2" ht="11.45" customHeight="1" x14ac:dyDescent="0.2">
      <c r="B87" s="2"/>
    </row>
    <row r="88" spans="2:2" ht="11.45" customHeight="1" x14ac:dyDescent="0.2">
      <c r="B88" s="2"/>
    </row>
    <row r="89" spans="2:2" ht="11.45" customHeight="1" x14ac:dyDescent="0.2">
      <c r="B89" s="2"/>
    </row>
    <row r="90" spans="2:2" ht="11.45" customHeight="1" x14ac:dyDescent="0.2">
      <c r="B90" s="2"/>
    </row>
    <row r="91" spans="2:2" ht="11.45" customHeight="1" x14ac:dyDescent="0.2">
      <c r="B91" s="2"/>
    </row>
    <row r="92" spans="2:2" ht="11.45" customHeight="1" x14ac:dyDescent="0.2">
      <c r="B92" s="2"/>
    </row>
    <row r="93" spans="2:2" ht="11.45" customHeight="1" x14ac:dyDescent="0.2">
      <c r="B93" s="2"/>
    </row>
    <row r="94" spans="2:2" ht="11.45" customHeight="1" x14ac:dyDescent="0.2">
      <c r="B94" s="2"/>
    </row>
    <row r="95" spans="2:2" ht="11.45" customHeight="1" x14ac:dyDescent="0.2">
      <c r="B95" s="2"/>
    </row>
    <row r="96" spans="2:2" ht="11.45" customHeight="1" x14ac:dyDescent="0.2">
      <c r="B96" s="2"/>
    </row>
    <row r="97" spans="2:2" ht="11.45" customHeight="1" x14ac:dyDescent="0.2">
      <c r="B97" s="2"/>
    </row>
    <row r="98" spans="2:2" ht="11.45" customHeight="1" x14ac:dyDescent="0.2">
      <c r="B98" s="2"/>
    </row>
    <row r="99" spans="2:2" ht="11.45" customHeight="1" x14ac:dyDescent="0.2">
      <c r="B99" s="2"/>
    </row>
    <row r="100" spans="2:2" ht="11.45" customHeight="1" x14ac:dyDescent="0.2">
      <c r="B100" s="2"/>
    </row>
    <row r="101" spans="2:2" ht="11.45" customHeight="1" x14ac:dyDescent="0.2">
      <c r="B101" s="2"/>
    </row>
    <row r="102" spans="2:2" ht="11.45" customHeight="1" x14ac:dyDescent="0.2">
      <c r="B102" s="2"/>
    </row>
    <row r="103" spans="2:2" ht="11.45" customHeight="1" x14ac:dyDescent="0.2">
      <c r="B103" s="2"/>
    </row>
    <row r="104" spans="2:2" ht="11.45" customHeight="1" x14ac:dyDescent="0.2">
      <c r="B104" s="2"/>
    </row>
    <row r="105" spans="2:2" ht="11.45" customHeight="1" x14ac:dyDescent="0.2">
      <c r="B105" s="2"/>
    </row>
    <row r="106" spans="2:2" ht="11.45" customHeight="1" x14ac:dyDescent="0.2">
      <c r="B106" s="2"/>
    </row>
    <row r="107" spans="2:2" ht="11.45" customHeight="1" x14ac:dyDescent="0.2">
      <c r="B107" s="2"/>
    </row>
    <row r="108" spans="2:2" ht="11.45" customHeight="1" x14ac:dyDescent="0.2">
      <c r="B108" s="2"/>
    </row>
    <row r="109" spans="2:2" ht="11.45" customHeight="1" x14ac:dyDescent="0.2">
      <c r="B109" s="2"/>
    </row>
    <row r="110" spans="2:2" ht="11.45" customHeight="1" x14ac:dyDescent="0.2">
      <c r="B110" s="2"/>
    </row>
    <row r="111" spans="2:2" ht="11.45" customHeight="1" x14ac:dyDescent="0.2">
      <c r="B111" s="2"/>
    </row>
    <row r="112" spans="2:2" ht="11.45" customHeight="1" x14ac:dyDescent="0.2">
      <c r="B112" s="2"/>
    </row>
    <row r="113" spans="2:2" ht="11.45" customHeight="1" x14ac:dyDescent="0.2">
      <c r="B113" s="2"/>
    </row>
    <row r="114" spans="2:2" ht="11.45" customHeight="1" x14ac:dyDescent="0.2">
      <c r="B114" s="2"/>
    </row>
    <row r="115" spans="2:2" ht="11.45" customHeight="1" x14ac:dyDescent="0.2">
      <c r="B115" s="2"/>
    </row>
    <row r="116" spans="2:2" ht="11.45" customHeight="1" x14ac:dyDescent="0.2">
      <c r="B116" s="2"/>
    </row>
    <row r="117" spans="2:2" ht="11.45" customHeight="1" x14ac:dyDescent="0.2">
      <c r="B117" s="2"/>
    </row>
    <row r="118" spans="2:2" ht="11.45" customHeight="1" x14ac:dyDescent="0.2">
      <c r="B118" s="2"/>
    </row>
    <row r="119" spans="2:2" ht="11.45" customHeight="1" x14ac:dyDescent="0.2">
      <c r="B119" s="2"/>
    </row>
    <row r="120" spans="2:2" ht="11.45" customHeight="1" x14ac:dyDescent="0.2">
      <c r="B120" s="2"/>
    </row>
    <row r="121" spans="2:2" ht="11.45" customHeight="1" x14ac:dyDescent="0.2">
      <c r="B121" s="2"/>
    </row>
    <row r="122" spans="2:2" ht="11.45" customHeight="1" x14ac:dyDescent="0.2">
      <c r="B122" s="2"/>
    </row>
    <row r="123" spans="2:2" ht="11.45" customHeight="1" x14ac:dyDescent="0.2">
      <c r="B123" s="2"/>
    </row>
    <row r="124" spans="2:2" ht="11.45" customHeight="1" x14ac:dyDescent="0.2">
      <c r="B124" s="2"/>
    </row>
    <row r="125" spans="2:2" ht="11.45" customHeight="1" x14ac:dyDescent="0.2">
      <c r="B125" s="2"/>
    </row>
    <row r="126" spans="2:2" ht="11.45" customHeight="1" x14ac:dyDescent="0.2">
      <c r="B126" s="2"/>
    </row>
    <row r="127" spans="2:2" ht="11.45" customHeight="1" x14ac:dyDescent="0.2">
      <c r="B127" s="2"/>
    </row>
    <row r="128" spans="2:2" ht="11.45" customHeight="1" x14ac:dyDescent="0.2">
      <c r="B128" s="2"/>
    </row>
    <row r="129" spans="2:2" ht="11.45" customHeight="1" x14ac:dyDescent="0.2">
      <c r="B129" s="2"/>
    </row>
    <row r="130" spans="2:2" ht="11.45" customHeight="1" x14ac:dyDescent="0.2">
      <c r="B130" s="2"/>
    </row>
    <row r="131" spans="2:2" ht="11.45" customHeight="1" x14ac:dyDescent="0.2">
      <c r="B131" s="2"/>
    </row>
    <row r="132" spans="2:2" ht="11.45" customHeight="1" x14ac:dyDescent="0.2">
      <c r="B132" s="2"/>
    </row>
    <row r="133" spans="2:2" ht="11.45" customHeight="1" x14ac:dyDescent="0.2">
      <c r="B133" s="2"/>
    </row>
    <row r="134" spans="2:2" ht="11.45" customHeight="1" x14ac:dyDescent="0.2">
      <c r="B134" s="2"/>
    </row>
    <row r="135" spans="2:2" ht="11.45" customHeight="1" x14ac:dyDescent="0.2">
      <c r="B135" s="2"/>
    </row>
    <row r="136" spans="2:2" ht="11.45" customHeight="1" x14ac:dyDescent="0.2">
      <c r="B136" s="2"/>
    </row>
    <row r="137" spans="2:2" ht="11.45" customHeight="1" x14ac:dyDescent="0.2">
      <c r="B137" s="2"/>
    </row>
    <row r="138" spans="2:2" ht="11.45" customHeight="1" x14ac:dyDescent="0.2">
      <c r="B138" s="2"/>
    </row>
    <row r="139" spans="2:2" ht="11.45" customHeight="1" x14ac:dyDescent="0.2">
      <c r="B139" s="2"/>
    </row>
    <row r="140" spans="2:2" ht="11.45" customHeight="1" x14ac:dyDescent="0.2">
      <c r="B140" s="2"/>
    </row>
    <row r="141" spans="2:2" ht="11.45" customHeight="1" x14ac:dyDescent="0.2">
      <c r="B141" s="2"/>
    </row>
    <row r="142" spans="2:2" ht="11.45" customHeight="1" x14ac:dyDescent="0.2">
      <c r="B142" s="2"/>
    </row>
    <row r="143" spans="2:2" ht="11.45" customHeight="1" x14ac:dyDescent="0.2">
      <c r="B143" s="2"/>
    </row>
    <row r="144" spans="2:2" ht="11.45" customHeight="1" x14ac:dyDescent="0.2">
      <c r="B144" s="2"/>
    </row>
    <row r="145" spans="2:2" ht="11.45" customHeight="1" x14ac:dyDescent="0.2">
      <c r="B145" s="2"/>
    </row>
    <row r="146" spans="2:2" ht="11.45" customHeight="1" x14ac:dyDescent="0.2">
      <c r="B146" s="2"/>
    </row>
    <row r="147" spans="2:2" ht="11.45" customHeight="1" x14ac:dyDescent="0.2">
      <c r="B147" s="2"/>
    </row>
    <row r="148" spans="2:2" ht="11.45" customHeight="1" x14ac:dyDescent="0.2">
      <c r="B148" s="2"/>
    </row>
    <row r="149" spans="2:2" ht="11.45" customHeight="1" x14ac:dyDescent="0.2">
      <c r="B149" s="2"/>
    </row>
    <row r="150" spans="2:2" ht="11.45" customHeight="1" x14ac:dyDescent="0.2">
      <c r="B150" s="2"/>
    </row>
    <row r="151" spans="2:2" ht="11.45" customHeight="1" x14ac:dyDescent="0.2">
      <c r="B151" s="2"/>
    </row>
    <row r="152" spans="2:2" ht="11.45" customHeight="1" x14ac:dyDescent="0.2">
      <c r="B152" s="2"/>
    </row>
    <row r="153" spans="2:2" ht="11.45" customHeight="1" x14ac:dyDescent="0.2">
      <c r="B153" s="2"/>
    </row>
    <row r="154" spans="2:2" ht="11.45" customHeight="1" x14ac:dyDescent="0.2">
      <c r="B154" s="2"/>
    </row>
    <row r="155" spans="2:2" ht="11.45" customHeight="1" x14ac:dyDescent="0.2">
      <c r="B155" s="2"/>
    </row>
    <row r="156" spans="2:2" ht="11.45" customHeight="1" x14ac:dyDescent="0.2">
      <c r="B156" s="2"/>
    </row>
    <row r="157" spans="2:2" ht="11.45" customHeight="1" x14ac:dyDescent="0.2">
      <c r="B157" s="2"/>
    </row>
    <row r="158" spans="2:2" ht="11.45" customHeight="1" x14ac:dyDescent="0.2">
      <c r="B158" s="2"/>
    </row>
    <row r="159" spans="2:2" ht="11.45" customHeight="1" x14ac:dyDescent="0.2">
      <c r="B159" s="2"/>
    </row>
    <row r="160" spans="2:2" ht="11.45" customHeight="1" x14ac:dyDescent="0.2">
      <c r="B160" s="2"/>
    </row>
    <row r="161" spans="2:2" ht="11.45" customHeight="1" x14ac:dyDescent="0.2">
      <c r="B161" s="2"/>
    </row>
    <row r="162" spans="2:2" ht="11.45" customHeight="1" x14ac:dyDescent="0.2">
      <c r="B162" s="2"/>
    </row>
    <row r="163" spans="2:2" ht="11.45" customHeight="1" x14ac:dyDescent="0.2">
      <c r="B163" s="2"/>
    </row>
    <row r="164" spans="2:2" ht="11.45" customHeight="1" x14ac:dyDescent="0.2">
      <c r="B164" s="2"/>
    </row>
    <row r="165" spans="2:2" ht="11.45" customHeight="1" x14ac:dyDescent="0.2">
      <c r="B165" s="2"/>
    </row>
    <row r="166" spans="2:2" ht="11.45" customHeight="1" x14ac:dyDescent="0.2">
      <c r="B166" s="2"/>
    </row>
    <row r="167" spans="2:2" ht="11.45" customHeight="1" x14ac:dyDescent="0.2">
      <c r="B167" s="2"/>
    </row>
    <row r="168" spans="2:2" ht="11.45" customHeight="1" x14ac:dyDescent="0.2">
      <c r="B168" s="2"/>
    </row>
    <row r="169" spans="2:2" ht="11.45" customHeight="1" x14ac:dyDescent="0.2">
      <c r="B169" s="2"/>
    </row>
    <row r="170" spans="2:2" ht="11.45" customHeight="1" x14ac:dyDescent="0.2">
      <c r="B170" s="2"/>
    </row>
    <row r="171" spans="2:2" ht="11.45" customHeight="1" x14ac:dyDescent="0.2">
      <c r="B171" s="2"/>
    </row>
    <row r="172" spans="2:2" ht="11.45" customHeight="1" x14ac:dyDescent="0.2">
      <c r="B172" s="2"/>
    </row>
    <row r="173" spans="2:2" ht="11.45" customHeight="1" x14ac:dyDescent="0.2">
      <c r="B173" s="2"/>
    </row>
    <row r="174" spans="2:2" ht="11.45" customHeight="1" x14ac:dyDescent="0.2">
      <c r="B174" s="2"/>
    </row>
    <row r="175" spans="2:2" ht="11.45" customHeight="1" x14ac:dyDescent="0.2">
      <c r="B175" s="2"/>
    </row>
    <row r="176" spans="2:2" ht="11.45" customHeight="1" x14ac:dyDescent="0.2">
      <c r="B176" s="2"/>
    </row>
    <row r="177" spans="2:2" ht="11.45" customHeight="1" x14ac:dyDescent="0.2">
      <c r="B177" s="2"/>
    </row>
    <row r="178" spans="2:2" ht="11.45" customHeight="1" x14ac:dyDescent="0.2">
      <c r="B178" s="2"/>
    </row>
    <row r="179" spans="2:2" ht="11.45" customHeight="1" x14ac:dyDescent="0.2">
      <c r="B179" s="2"/>
    </row>
    <row r="180" spans="2:2" ht="11.45" customHeight="1" x14ac:dyDescent="0.2">
      <c r="B180" s="2"/>
    </row>
    <row r="181" spans="2:2" ht="11.45" customHeight="1" x14ac:dyDescent="0.2">
      <c r="B181" s="2"/>
    </row>
    <row r="182" spans="2:2" ht="11.45" customHeight="1" x14ac:dyDescent="0.2">
      <c r="B182" s="2"/>
    </row>
    <row r="183" spans="2:2" ht="11.45" customHeight="1" x14ac:dyDescent="0.2">
      <c r="B183" s="2"/>
    </row>
    <row r="184" spans="2:2" ht="11.45" customHeight="1" x14ac:dyDescent="0.2">
      <c r="B184" s="2"/>
    </row>
    <row r="185" spans="2:2" ht="11.45" customHeight="1" x14ac:dyDescent="0.2">
      <c r="B185" s="2"/>
    </row>
    <row r="186" spans="2:2" ht="11.45" customHeight="1" x14ac:dyDescent="0.2">
      <c r="B186" s="2"/>
    </row>
    <row r="187" spans="2:2" ht="11.45" customHeight="1" x14ac:dyDescent="0.2">
      <c r="B187" s="2"/>
    </row>
    <row r="188" spans="2:2" ht="11.45" customHeight="1" x14ac:dyDescent="0.2">
      <c r="B188" s="2"/>
    </row>
    <row r="189" spans="2:2" ht="11.45" customHeight="1" x14ac:dyDescent="0.2">
      <c r="B189" s="2"/>
    </row>
    <row r="190" spans="2:2" ht="11.45" customHeight="1" x14ac:dyDescent="0.2">
      <c r="B190" s="2"/>
    </row>
    <row r="191" spans="2:2" ht="11.45" customHeight="1" x14ac:dyDescent="0.2">
      <c r="B191" s="2"/>
    </row>
    <row r="192" spans="2:2" ht="11.45" customHeight="1" x14ac:dyDescent="0.2">
      <c r="B192" s="2"/>
    </row>
    <row r="193" spans="2:2" ht="11.45" customHeight="1" x14ac:dyDescent="0.2">
      <c r="B193" s="2"/>
    </row>
  </sheetData>
  <phoneticPr fontId="0" type="noConversion"/>
  <pageMargins left="0.25" right="0.25" top="0.75" bottom="0.25" header="0.25" footer="0.33"/>
  <pageSetup paperSize="5" scale="92" orientation="portrait" r:id="rId1"/>
  <headerFooter alignWithMargins="0">
    <oddHeader xml:space="preserve">&amp;C&amp;24 2022 Municipal Recycling Report&amp;10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pageSetUpPr fitToPage="1"/>
  </sheetPr>
  <dimension ref="A1:G193"/>
  <sheetViews>
    <sheetView topLeftCell="A42" workbookViewId="0">
      <selection activeCell="E73" sqref="E73"/>
    </sheetView>
  </sheetViews>
  <sheetFormatPr defaultRowHeight="11.45" customHeight="1" x14ac:dyDescent="0.2"/>
  <cols>
    <col min="1" max="1" width="61.140625" style="1" customWidth="1"/>
    <col min="2" max="2" width="5.7109375" style="1" customWidth="1"/>
    <col min="3" max="6" width="8.7109375" style="1" customWidth="1"/>
    <col min="7" max="16384" width="9.140625" style="1"/>
  </cols>
  <sheetData>
    <row r="1" spans="1:6" ht="25.5" x14ac:dyDescent="0.2">
      <c r="A1" s="3" t="s">
        <v>0</v>
      </c>
      <c r="B1" s="3" t="s">
        <v>1</v>
      </c>
      <c r="C1" s="51" t="s">
        <v>235</v>
      </c>
      <c r="D1" s="51" t="s">
        <v>237</v>
      </c>
      <c r="E1" s="51" t="s">
        <v>236</v>
      </c>
      <c r="F1" s="51" t="s">
        <v>238</v>
      </c>
    </row>
    <row r="2" spans="1:6" ht="12.75" x14ac:dyDescent="0.2">
      <c r="A2" s="9" t="s">
        <v>62</v>
      </c>
      <c r="B2" s="10">
        <v>38</v>
      </c>
      <c r="C2" s="18" t="s">
        <v>59</v>
      </c>
      <c r="D2" s="18" t="s">
        <v>61</v>
      </c>
      <c r="E2" s="18" t="s">
        <v>60</v>
      </c>
      <c r="F2" s="18" t="s">
        <v>61</v>
      </c>
    </row>
    <row r="3" spans="1:6" ht="15.75" x14ac:dyDescent="0.25">
      <c r="A3" s="13" t="s">
        <v>90</v>
      </c>
      <c r="B3" s="14">
        <v>916</v>
      </c>
      <c r="C3" s="18" t="s">
        <v>59</v>
      </c>
      <c r="D3" s="18" t="s">
        <v>61</v>
      </c>
      <c r="E3" s="18" t="s">
        <v>60</v>
      </c>
      <c r="F3" s="18" t="s">
        <v>61</v>
      </c>
    </row>
    <row r="4" spans="1:6" ht="12.75" x14ac:dyDescent="0.2">
      <c r="A4" s="9" t="s">
        <v>57</v>
      </c>
      <c r="B4" s="11"/>
      <c r="C4" s="18" t="s">
        <v>59</v>
      </c>
      <c r="D4" s="18" t="s">
        <v>59</v>
      </c>
      <c r="E4" s="18" t="s">
        <v>60</v>
      </c>
      <c r="F4" s="18" t="s">
        <v>59</v>
      </c>
    </row>
    <row r="5" spans="1:6" ht="12.75" x14ac:dyDescent="0.2">
      <c r="A5" s="9" t="s">
        <v>58</v>
      </c>
      <c r="B5" s="11"/>
      <c r="C5" s="18" t="s">
        <v>59</v>
      </c>
      <c r="D5" s="18" t="s">
        <v>59</v>
      </c>
      <c r="E5" s="18" t="s">
        <v>59</v>
      </c>
      <c r="F5" s="18" t="s">
        <v>59</v>
      </c>
    </row>
    <row r="6" spans="1:6" ht="13.15" customHeight="1" x14ac:dyDescent="0.2">
      <c r="A6" s="42" t="s">
        <v>174</v>
      </c>
      <c r="B6" s="35" t="s">
        <v>63</v>
      </c>
      <c r="C6" s="12">
        <v>65.89</v>
      </c>
      <c r="D6" s="12"/>
      <c r="E6" s="12">
        <v>165.58</v>
      </c>
      <c r="F6" s="12"/>
    </row>
    <row r="7" spans="1:6" ht="13.15" customHeight="1" x14ac:dyDescent="0.2">
      <c r="A7" s="42" t="s">
        <v>175</v>
      </c>
      <c r="B7" s="35" t="s">
        <v>56</v>
      </c>
      <c r="C7" s="12">
        <v>87.59</v>
      </c>
      <c r="D7" s="12"/>
      <c r="E7" s="12">
        <v>6.68</v>
      </c>
      <c r="F7" s="12"/>
    </row>
    <row r="8" spans="1:6" ht="13.15" customHeight="1" x14ac:dyDescent="0.2">
      <c r="A8" s="33" t="s">
        <v>4</v>
      </c>
      <c r="B8" s="35" t="s">
        <v>5</v>
      </c>
      <c r="C8" s="12"/>
      <c r="D8" s="12">
        <v>35.630000000000003</v>
      </c>
      <c r="E8" s="12">
        <v>1357.86</v>
      </c>
      <c r="F8" s="12"/>
    </row>
    <row r="9" spans="1:6" ht="13.15" customHeight="1" x14ac:dyDescent="0.2">
      <c r="A9" s="33" t="s">
        <v>230</v>
      </c>
      <c r="B9" s="35" t="s">
        <v>182</v>
      </c>
      <c r="C9" s="12"/>
      <c r="D9" s="12"/>
      <c r="E9" s="12"/>
      <c r="F9" s="12"/>
    </row>
    <row r="10" spans="1:6" ht="13.15" customHeight="1" x14ac:dyDescent="0.2">
      <c r="A10" s="33" t="s">
        <v>176</v>
      </c>
      <c r="B10" s="35" t="s">
        <v>38</v>
      </c>
      <c r="C10" s="12"/>
      <c r="D10" s="12"/>
      <c r="E10" s="12"/>
      <c r="F10" s="12"/>
    </row>
    <row r="11" spans="1:6" ht="13.15" customHeight="1" x14ac:dyDescent="0.2">
      <c r="A11" s="33" t="s">
        <v>177</v>
      </c>
      <c r="B11" s="35" t="s">
        <v>41</v>
      </c>
      <c r="C11" s="12"/>
      <c r="D11" s="12">
        <v>34.6</v>
      </c>
      <c r="E11" s="12">
        <v>30.16</v>
      </c>
      <c r="F11" s="12"/>
    </row>
    <row r="12" spans="1:6" ht="13.15" customHeight="1" x14ac:dyDescent="0.2">
      <c r="A12" s="33" t="s">
        <v>39</v>
      </c>
      <c r="B12" s="35" t="s">
        <v>40</v>
      </c>
      <c r="C12" s="12"/>
      <c r="D12" s="12">
        <v>5.38</v>
      </c>
      <c r="E12" s="12"/>
      <c r="F12" s="12"/>
    </row>
    <row r="13" spans="1:6" ht="13.15" customHeight="1" x14ac:dyDescent="0.2">
      <c r="A13" s="33" t="s">
        <v>178</v>
      </c>
      <c r="B13" s="35" t="s">
        <v>42</v>
      </c>
      <c r="C13" s="12"/>
      <c r="D13" s="12"/>
      <c r="E13" s="12">
        <v>43.55</v>
      </c>
      <c r="F13" s="12"/>
    </row>
    <row r="14" spans="1:6" ht="13.15" customHeight="1" x14ac:dyDescent="0.2">
      <c r="A14" s="33" t="s">
        <v>43</v>
      </c>
      <c r="B14" s="35" t="s">
        <v>44</v>
      </c>
      <c r="C14" s="12"/>
      <c r="D14" s="12"/>
      <c r="E14" s="12"/>
      <c r="F14" s="12"/>
    </row>
    <row r="15" spans="1:6" ht="13.15" customHeight="1" x14ac:dyDescent="0.2">
      <c r="A15" s="33" t="s">
        <v>7</v>
      </c>
      <c r="B15" s="35" t="s">
        <v>8</v>
      </c>
      <c r="C15" s="12"/>
      <c r="D15" s="12"/>
      <c r="E15" s="12"/>
      <c r="F15" s="12"/>
    </row>
    <row r="16" spans="1:6" ht="13.15" customHeight="1" x14ac:dyDescent="0.2">
      <c r="A16" s="33" t="s">
        <v>188</v>
      </c>
      <c r="B16" s="35" t="s">
        <v>2</v>
      </c>
      <c r="C16" s="12"/>
      <c r="D16" s="12"/>
      <c r="E16" s="12"/>
      <c r="F16" s="12"/>
    </row>
    <row r="17" spans="1:6" ht="13.15" customHeight="1" x14ac:dyDescent="0.2">
      <c r="A17" s="33" t="s">
        <v>189</v>
      </c>
      <c r="B17" s="35" t="s">
        <v>10</v>
      </c>
      <c r="C17" s="12"/>
      <c r="D17" s="12"/>
      <c r="E17" s="12"/>
      <c r="F17" s="12"/>
    </row>
    <row r="18" spans="1:6" ht="13.15" customHeight="1" x14ac:dyDescent="0.2">
      <c r="A18" s="33" t="s">
        <v>190</v>
      </c>
      <c r="B18" s="35" t="s">
        <v>31</v>
      </c>
      <c r="C18" s="12"/>
      <c r="D18" s="12"/>
      <c r="E18" s="12"/>
      <c r="F18" s="12"/>
    </row>
    <row r="19" spans="1:6" ht="13.15" customHeight="1" x14ac:dyDescent="0.2">
      <c r="A19" s="33" t="s">
        <v>191</v>
      </c>
      <c r="B19" s="35" t="s">
        <v>3</v>
      </c>
      <c r="C19" s="12"/>
      <c r="D19" s="12">
        <v>0.19</v>
      </c>
      <c r="E19" s="12"/>
      <c r="F19" s="12"/>
    </row>
    <row r="20" spans="1:6" ht="13.15" customHeight="1" x14ac:dyDescent="0.2">
      <c r="A20" s="33" t="s">
        <v>192</v>
      </c>
      <c r="B20" s="36" t="s">
        <v>9</v>
      </c>
      <c r="C20" s="12"/>
      <c r="D20" s="12"/>
      <c r="E20" s="12"/>
      <c r="F20" s="12"/>
    </row>
    <row r="21" spans="1:6" ht="13.15" customHeight="1" x14ac:dyDescent="0.2">
      <c r="A21" s="33" t="s">
        <v>193</v>
      </c>
      <c r="B21" s="36" t="s">
        <v>32</v>
      </c>
      <c r="C21" s="12"/>
      <c r="D21" s="12"/>
      <c r="E21" s="12"/>
      <c r="F21" s="12"/>
    </row>
    <row r="22" spans="1:6" ht="13.15" customHeight="1" x14ac:dyDescent="0.2">
      <c r="A22" s="33" t="s">
        <v>194</v>
      </c>
      <c r="B22" s="36" t="s">
        <v>33</v>
      </c>
      <c r="C22" s="12"/>
      <c r="D22" s="12"/>
      <c r="E22" s="12"/>
      <c r="F22" s="12"/>
    </row>
    <row r="23" spans="1:6" ht="13.15" customHeight="1" x14ac:dyDescent="0.2">
      <c r="A23" s="33" t="s">
        <v>195</v>
      </c>
      <c r="B23" s="36" t="s">
        <v>34</v>
      </c>
      <c r="C23" s="12"/>
      <c r="D23" s="12"/>
      <c r="E23" s="12"/>
      <c r="F23" s="12"/>
    </row>
    <row r="24" spans="1:6" ht="13.15" customHeight="1" x14ac:dyDescent="0.2">
      <c r="A24" s="33" t="s">
        <v>196</v>
      </c>
      <c r="B24" s="36" t="s">
        <v>35</v>
      </c>
      <c r="C24" s="12"/>
      <c r="D24" s="12"/>
      <c r="E24" s="12"/>
      <c r="F24" s="12"/>
    </row>
    <row r="25" spans="1:6" ht="13.15" customHeight="1" x14ac:dyDescent="0.2">
      <c r="A25" s="33" t="s">
        <v>197</v>
      </c>
      <c r="B25" s="36" t="s">
        <v>36</v>
      </c>
      <c r="C25" s="12"/>
      <c r="D25" s="12"/>
      <c r="E25" s="12"/>
      <c r="F25" s="12"/>
    </row>
    <row r="26" spans="1:6" ht="13.15" customHeight="1" x14ac:dyDescent="0.2">
      <c r="A26" s="33" t="s">
        <v>198</v>
      </c>
      <c r="B26" s="36" t="s">
        <v>37</v>
      </c>
      <c r="C26" s="12"/>
      <c r="D26" s="12"/>
      <c r="E26" s="12"/>
      <c r="F26" s="12"/>
    </row>
    <row r="27" spans="1:6" ht="13.15" customHeight="1" x14ac:dyDescent="0.2">
      <c r="A27" s="33" t="s">
        <v>231</v>
      </c>
      <c r="B27" s="36" t="s">
        <v>53</v>
      </c>
      <c r="C27" s="12"/>
      <c r="D27" s="12"/>
      <c r="E27" s="12"/>
      <c r="F27" s="12"/>
    </row>
    <row r="28" spans="1:6" ht="13.15" customHeight="1" x14ac:dyDescent="0.2">
      <c r="A28" s="33" t="s">
        <v>179</v>
      </c>
      <c r="B28" s="35" t="s">
        <v>29</v>
      </c>
      <c r="C28" s="12"/>
      <c r="D28" s="12">
        <v>0.96</v>
      </c>
      <c r="E28" s="12">
        <v>5</v>
      </c>
      <c r="F28" s="12"/>
    </row>
    <row r="29" spans="1:6" ht="13.15" customHeight="1" x14ac:dyDescent="0.2">
      <c r="A29" s="43" t="s">
        <v>180</v>
      </c>
      <c r="B29" s="35" t="s">
        <v>11</v>
      </c>
      <c r="C29" s="12"/>
      <c r="D29" s="12"/>
      <c r="E29" s="12"/>
      <c r="F29" s="12"/>
    </row>
    <row r="30" spans="1:6" ht="13.15" customHeight="1" x14ac:dyDescent="0.2">
      <c r="A30" s="33" t="s">
        <v>18</v>
      </c>
      <c r="B30" s="35" t="s">
        <v>19</v>
      </c>
      <c r="C30" s="12"/>
      <c r="D30" s="12"/>
      <c r="E30" s="12"/>
      <c r="F30" s="12"/>
    </row>
    <row r="31" spans="1:6" ht="13.15" customHeight="1" x14ac:dyDescent="0.2">
      <c r="A31" s="33" t="s">
        <v>12</v>
      </c>
      <c r="B31" s="35" t="s">
        <v>13</v>
      </c>
      <c r="C31" s="12"/>
      <c r="D31" s="12"/>
      <c r="E31" s="12"/>
      <c r="F31" s="12"/>
    </row>
    <row r="32" spans="1:6" ht="13.15" customHeight="1" x14ac:dyDescent="0.2">
      <c r="A32" s="33" t="s">
        <v>16</v>
      </c>
      <c r="B32" s="35" t="s">
        <v>17</v>
      </c>
      <c r="C32" s="12"/>
      <c r="D32" s="12"/>
      <c r="E32" s="12"/>
      <c r="F32" s="12"/>
    </row>
    <row r="33" spans="1:6" ht="13.15" customHeight="1" x14ac:dyDescent="0.2">
      <c r="A33" s="33" t="s">
        <v>14</v>
      </c>
      <c r="B33" s="35" t="s">
        <v>15</v>
      </c>
      <c r="C33" s="12"/>
      <c r="D33" s="12"/>
      <c r="E33" s="12"/>
      <c r="F33" s="12"/>
    </row>
    <row r="34" spans="1:6" ht="13.15" customHeight="1" x14ac:dyDescent="0.2">
      <c r="A34" s="33" t="s">
        <v>20</v>
      </c>
      <c r="B34" s="35" t="s">
        <v>21</v>
      </c>
      <c r="C34" s="12"/>
      <c r="D34" s="12"/>
      <c r="E34" s="12"/>
      <c r="F34" s="12"/>
    </row>
    <row r="35" spans="1:6" ht="13.15" customHeight="1" x14ac:dyDescent="0.2">
      <c r="A35" s="33" t="s">
        <v>199</v>
      </c>
      <c r="B35" s="36" t="s">
        <v>45</v>
      </c>
      <c r="C35" s="12"/>
      <c r="D35" s="12"/>
      <c r="E35" s="12"/>
      <c r="F35" s="12"/>
    </row>
    <row r="36" spans="1:6" ht="13.15" customHeight="1" x14ac:dyDescent="0.2">
      <c r="A36" s="33" t="s">
        <v>200</v>
      </c>
      <c r="B36" s="36" t="s">
        <v>46</v>
      </c>
      <c r="C36" s="12"/>
      <c r="D36" s="12"/>
      <c r="E36" s="12">
        <v>28.26</v>
      </c>
      <c r="F36" s="12"/>
    </row>
    <row r="37" spans="1:6" ht="13.15" customHeight="1" x14ac:dyDescent="0.2">
      <c r="A37" s="33" t="s">
        <v>201</v>
      </c>
      <c r="B37" s="36" t="s">
        <v>47</v>
      </c>
      <c r="C37" s="12"/>
      <c r="D37" s="12"/>
      <c r="E37" s="12"/>
      <c r="F37" s="12"/>
    </row>
    <row r="38" spans="1:6" ht="13.15" customHeight="1" x14ac:dyDescent="0.2">
      <c r="A38" s="33" t="s">
        <v>202</v>
      </c>
      <c r="B38" s="36" t="s">
        <v>48</v>
      </c>
      <c r="C38" s="12"/>
      <c r="D38" s="12"/>
      <c r="E38" s="12">
        <v>74.430000000000007</v>
      </c>
      <c r="F38" s="12"/>
    </row>
    <row r="39" spans="1:6" ht="13.15" customHeight="1" x14ac:dyDescent="0.2">
      <c r="A39" s="33" t="s">
        <v>203</v>
      </c>
      <c r="B39" s="36" t="s">
        <v>49</v>
      </c>
      <c r="C39" s="12"/>
      <c r="D39" s="12"/>
      <c r="E39" s="12"/>
      <c r="F39" s="12"/>
    </row>
    <row r="40" spans="1:6" ht="13.15" customHeight="1" x14ac:dyDescent="0.2">
      <c r="A40" s="33" t="s">
        <v>204</v>
      </c>
      <c r="B40" s="36" t="s">
        <v>50</v>
      </c>
      <c r="C40" s="12"/>
      <c r="D40" s="12"/>
      <c r="E40" s="12"/>
      <c r="F40" s="12"/>
    </row>
    <row r="41" spans="1:6" ht="13.15" customHeight="1" x14ac:dyDescent="0.2">
      <c r="A41" s="33" t="s">
        <v>205</v>
      </c>
      <c r="B41" s="36" t="s">
        <v>51</v>
      </c>
      <c r="C41" s="12"/>
      <c r="D41" s="12"/>
      <c r="E41" s="12">
        <v>4.62</v>
      </c>
      <c r="F41" s="12"/>
    </row>
    <row r="42" spans="1:6" ht="13.15" customHeight="1" x14ac:dyDescent="0.2">
      <c r="A42" s="33" t="s">
        <v>206</v>
      </c>
      <c r="B42" s="36" t="s">
        <v>52</v>
      </c>
      <c r="C42" s="12"/>
      <c r="D42" s="12"/>
      <c r="E42" s="12">
        <v>13.32</v>
      </c>
      <c r="F42" s="12"/>
    </row>
    <row r="43" spans="1:6" ht="13.15" customHeight="1" x14ac:dyDescent="0.2">
      <c r="A43" s="33" t="s">
        <v>207</v>
      </c>
      <c r="B43" s="36" t="s">
        <v>6</v>
      </c>
      <c r="C43" s="12"/>
      <c r="D43" s="12"/>
      <c r="E43" s="12"/>
      <c r="F43" s="12"/>
    </row>
    <row r="44" spans="1:6" ht="13.15" customHeight="1" x14ac:dyDescent="0.2">
      <c r="A44" s="33" t="s">
        <v>233</v>
      </c>
      <c r="B44" s="36" t="s">
        <v>183</v>
      </c>
      <c r="C44" s="12"/>
      <c r="D44" s="12"/>
      <c r="E44" s="12"/>
      <c r="F44" s="12"/>
    </row>
    <row r="45" spans="1:6" ht="13.15" customHeight="1" x14ac:dyDescent="0.2">
      <c r="A45" s="33" t="s">
        <v>208</v>
      </c>
      <c r="B45" s="36" t="s">
        <v>184</v>
      </c>
      <c r="C45" s="12"/>
      <c r="D45" s="12"/>
      <c r="E45" s="12"/>
      <c r="F45" s="12"/>
    </row>
    <row r="46" spans="1:6" ht="13.15" customHeight="1" x14ac:dyDescent="0.2">
      <c r="A46" s="33" t="s">
        <v>209</v>
      </c>
      <c r="B46" s="36" t="s">
        <v>24</v>
      </c>
      <c r="C46" s="12"/>
      <c r="D46" s="12"/>
      <c r="E46" s="12">
        <v>6.18</v>
      </c>
      <c r="F46" s="12"/>
    </row>
    <row r="47" spans="1:6" ht="13.15" customHeight="1" x14ac:dyDescent="0.2">
      <c r="A47" s="33" t="s">
        <v>210</v>
      </c>
      <c r="B47" s="36" t="s">
        <v>25</v>
      </c>
      <c r="C47" s="12"/>
      <c r="D47" s="12"/>
      <c r="E47" s="12"/>
      <c r="F47" s="12"/>
    </row>
    <row r="48" spans="1:6" ht="13.15" customHeight="1" x14ac:dyDescent="0.2">
      <c r="A48" s="33" t="s">
        <v>211</v>
      </c>
      <c r="B48" s="36" t="s">
        <v>26</v>
      </c>
      <c r="C48" s="12"/>
      <c r="D48" s="12"/>
      <c r="E48" s="12"/>
      <c r="F48" s="12"/>
    </row>
    <row r="49" spans="1:7" ht="13.15" customHeight="1" x14ac:dyDescent="0.2">
      <c r="A49" s="33" t="s">
        <v>212</v>
      </c>
      <c r="B49" s="36" t="s">
        <v>27</v>
      </c>
      <c r="C49" s="12"/>
      <c r="D49" s="12"/>
      <c r="E49" s="12"/>
      <c r="F49" s="12"/>
    </row>
    <row r="50" spans="1:7" ht="13.15" customHeight="1" x14ac:dyDescent="0.2">
      <c r="A50" s="33" t="s">
        <v>213</v>
      </c>
      <c r="B50" s="36" t="s">
        <v>30</v>
      </c>
      <c r="C50" s="12"/>
      <c r="D50" s="12"/>
      <c r="E50" s="12"/>
      <c r="F50" s="12"/>
    </row>
    <row r="51" spans="1:7" ht="13.15" customHeight="1" x14ac:dyDescent="0.2">
      <c r="A51" s="33" t="s">
        <v>232</v>
      </c>
      <c r="B51" s="36" t="s">
        <v>28</v>
      </c>
      <c r="C51" s="12"/>
      <c r="D51" s="12"/>
      <c r="E51" s="12">
        <v>11.3</v>
      </c>
      <c r="F51" s="12"/>
    </row>
    <row r="52" spans="1:7" ht="13.15" customHeight="1" x14ac:dyDescent="0.2">
      <c r="A52" s="48" t="s">
        <v>22</v>
      </c>
      <c r="B52" s="49" t="s">
        <v>23</v>
      </c>
      <c r="C52" s="12"/>
      <c r="D52" s="12"/>
      <c r="E52" s="12"/>
      <c r="F52" s="12"/>
    </row>
    <row r="53" spans="1:7" ht="13.15" customHeight="1" x14ac:dyDescent="0.2">
      <c r="A53" s="33" t="s">
        <v>214</v>
      </c>
      <c r="B53" s="35" t="s">
        <v>215</v>
      </c>
      <c r="C53" s="12"/>
      <c r="D53" s="12"/>
      <c r="E53" s="12">
        <v>0.22</v>
      </c>
      <c r="F53" s="12"/>
    </row>
    <row r="54" spans="1:7" ht="13.15" customHeight="1" x14ac:dyDescent="0.2">
      <c r="A54" s="33" t="s">
        <v>216</v>
      </c>
      <c r="B54" s="35" t="s">
        <v>217</v>
      </c>
      <c r="C54" s="12"/>
      <c r="D54" s="12"/>
      <c r="E54" s="12"/>
      <c r="F54" s="12"/>
    </row>
    <row r="55" spans="1:7" ht="13.15" customHeight="1" x14ac:dyDescent="0.2">
      <c r="A55" s="33" t="s">
        <v>218</v>
      </c>
      <c r="B55" s="35" t="s">
        <v>219</v>
      </c>
      <c r="C55" s="12"/>
      <c r="D55" s="12"/>
      <c r="E55" s="12">
        <v>0.06</v>
      </c>
      <c r="F55" s="12"/>
    </row>
    <row r="56" spans="1:7" ht="13.15" customHeight="1" x14ac:dyDescent="0.2">
      <c r="A56" s="48" t="s">
        <v>220</v>
      </c>
      <c r="B56" s="49" t="s">
        <v>221</v>
      </c>
      <c r="C56" s="12"/>
      <c r="D56" s="12"/>
      <c r="E56" s="12">
        <v>5.23</v>
      </c>
      <c r="F56" s="12"/>
    </row>
    <row r="57" spans="1:7" ht="13.15" customHeight="1" x14ac:dyDescent="0.2">
      <c r="A57" s="48" t="s">
        <v>222</v>
      </c>
      <c r="B57" s="49" t="s">
        <v>223</v>
      </c>
      <c r="C57" s="12"/>
      <c r="D57" s="12"/>
      <c r="E57" s="12"/>
      <c r="F57" s="12"/>
    </row>
    <row r="58" spans="1:7" ht="13.15" customHeight="1" x14ac:dyDescent="0.2">
      <c r="A58" s="33" t="s">
        <v>224</v>
      </c>
      <c r="B58" s="35" t="s">
        <v>225</v>
      </c>
      <c r="C58" s="12"/>
      <c r="D58" s="12"/>
      <c r="E58" s="12">
        <v>8.68</v>
      </c>
      <c r="F58" s="12"/>
    </row>
    <row r="59" spans="1:7" ht="13.15" customHeight="1" x14ac:dyDescent="0.2">
      <c r="A59" s="33" t="s">
        <v>226</v>
      </c>
      <c r="B59" s="35" t="s">
        <v>227</v>
      </c>
      <c r="C59" s="12"/>
      <c r="D59" s="12"/>
      <c r="E59" s="12">
        <v>10.6</v>
      </c>
      <c r="F59" s="12"/>
    </row>
    <row r="60" spans="1:7" ht="13.15" customHeight="1" x14ac:dyDescent="0.2">
      <c r="A60" s="42" t="s">
        <v>228</v>
      </c>
      <c r="B60" s="35" t="s">
        <v>229</v>
      </c>
      <c r="C60" s="12"/>
      <c r="D60" s="12"/>
      <c r="E60" s="12"/>
      <c r="F60" s="12"/>
    </row>
    <row r="61" spans="1:7" ht="13.15" customHeight="1" x14ac:dyDescent="0.2">
      <c r="A61" s="33" t="s">
        <v>181</v>
      </c>
      <c r="B61" s="35" t="s">
        <v>185</v>
      </c>
      <c r="C61" s="12"/>
      <c r="D61" s="12"/>
      <c r="E61" s="12">
        <v>150.13</v>
      </c>
      <c r="F61" s="12"/>
    </row>
    <row r="62" spans="1:7" ht="13.15" customHeight="1" x14ac:dyDescent="0.2">
      <c r="A62" s="33" t="s">
        <v>54</v>
      </c>
      <c r="B62" s="35" t="s">
        <v>55</v>
      </c>
      <c r="C62" s="12"/>
      <c r="D62" s="12"/>
      <c r="E62" s="12">
        <v>8.9</v>
      </c>
      <c r="F62" s="12"/>
    </row>
    <row r="63" spans="1:7" ht="13.15" customHeight="1" x14ac:dyDescent="0.2">
      <c r="A63" s="43" t="s">
        <v>187</v>
      </c>
      <c r="B63" s="35" t="s">
        <v>186</v>
      </c>
      <c r="C63" s="12">
        <f>19.67+1.7+1150</f>
        <v>1171.3699999999999</v>
      </c>
      <c r="D63" s="12">
        <v>252.1</v>
      </c>
      <c r="E63" s="12"/>
      <c r="F63" s="12"/>
    </row>
    <row r="64" spans="1:7" ht="13.15" customHeight="1" x14ac:dyDescent="0.2">
      <c r="A64" s="4"/>
      <c r="B64" s="5"/>
      <c r="C64" s="25">
        <f>SUM(C6:C63)</f>
        <v>1324.85</v>
      </c>
      <c r="D64" s="25">
        <f>SUM(D6:D63)</f>
        <v>328.86</v>
      </c>
      <c r="E64" s="25">
        <f>SUM(E6:E63)</f>
        <v>1930.7599999999998</v>
      </c>
      <c r="F64" s="25">
        <f>SUM(F6:F63)</f>
        <v>0</v>
      </c>
      <c r="G64" s="32">
        <f>SUM(C64:F64)</f>
        <v>3584.47</v>
      </c>
    </row>
    <row r="65" spans="1:6" ht="13.15" customHeight="1" x14ac:dyDescent="0.2">
      <c r="A65" s="4"/>
      <c r="B65" s="5"/>
      <c r="C65" s="25"/>
      <c r="D65" s="25"/>
      <c r="E65" s="25"/>
      <c r="F65" s="25"/>
    </row>
    <row r="66" spans="1:6" ht="15" customHeight="1" x14ac:dyDescent="0.2">
      <c r="A66" s="6" t="s">
        <v>113</v>
      </c>
      <c r="B66" s="7" t="s">
        <v>118</v>
      </c>
      <c r="C66" s="19"/>
      <c r="D66" s="19"/>
      <c r="E66" s="20"/>
      <c r="F66" s="19"/>
    </row>
    <row r="67" spans="1:6" ht="15" customHeight="1" x14ac:dyDescent="0.2">
      <c r="A67" s="6" t="s">
        <v>114</v>
      </c>
      <c r="B67" s="7" t="s">
        <v>117</v>
      </c>
      <c r="C67" s="19"/>
      <c r="D67" s="19"/>
      <c r="E67" s="20"/>
      <c r="F67" s="19"/>
    </row>
    <row r="68" spans="1:6" ht="15" customHeight="1" x14ac:dyDescent="0.2">
      <c r="A68" s="6" t="s">
        <v>115</v>
      </c>
      <c r="B68" s="7" t="s">
        <v>169</v>
      </c>
      <c r="C68" s="19"/>
      <c r="D68" s="19"/>
      <c r="E68" s="28"/>
      <c r="F68" s="19"/>
    </row>
    <row r="69" spans="1:6" ht="15" customHeight="1" x14ac:dyDescent="0.2">
      <c r="A69" s="6" t="s">
        <v>73</v>
      </c>
      <c r="B69" s="7" t="s">
        <v>72</v>
      </c>
      <c r="C69" s="19"/>
      <c r="D69" s="19"/>
      <c r="E69" s="22"/>
      <c r="F69" s="19"/>
    </row>
    <row r="70" spans="1:6" ht="15" customHeight="1" x14ac:dyDescent="0.2">
      <c r="A70" s="6" t="s">
        <v>116</v>
      </c>
      <c r="B70" s="8" t="s">
        <v>74</v>
      </c>
      <c r="C70" s="19"/>
      <c r="D70" s="19"/>
      <c r="E70" s="20"/>
      <c r="F70" s="19"/>
    </row>
    <row r="71" spans="1:6" ht="15" customHeight="1" x14ac:dyDescent="0.2">
      <c r="A71" s="6" t="s">
        <v>70</v>
      </c>
      <c r="B71" s="8"/>
      <c r="C71" s="19"/>
      <c r="D71" s="19"/>
      <c r="E71" s="22"/>
      <c r="F71" s="19"/>
    </row>
    <row r="72" spans="1:6" ht="11.45" customHeight="1" x14ac:dyDescent="0.2">
      <c r="B72" s="2"/>
    </row>
    <row r="73" spans="1:6" ht="11.45" customHeight="1" x14ac:dyDescent="0.2">
      <c r="B73" s="2"/>
    </row>
    <row r="74" spans="1:6" ht="11.45" customHeight="1" x14ac:dyDescent="0.2">
      <c r="B74" s="2"/>
    </row>
    <row r="75" spans="1:6" ht="11.45" customHeight="1" x14ac:dyDescent="0.2">
      <c r="B75" s="2"/>
    </row>
    <row r="76" spans="1:6" ht="11.45" customHeight="1" x14ac:dyDescent="0.2">
      <c r="B76" s="2"/>
    </row>
    <row r="77" spans="1:6" ht="11.45" customHeight="1" x14ac:dyDescent="0.2">
      <c r="B77" s="2"/>
    </row>
    <row r="78" spans="1:6" ht="11.45" customHeight="1" x14ac:dyDescent="0.2">
      <c r="B78" s="2"/>
    </row>
    <row r="79" spans="1:6" ht="11.45" customHeight="1" x14ac:dyDescent="0.2">
      <c r="B79" s="2"/>
    </row>
    <row r="80" spans="1:6" ht="11.45" customHeight="1" x14ac:dyDescent="0.2">
      <c r="B80" s="2"/>
    </row>
    <row r="81" spans="2:2" ht="11.45" customHeight="1" x14ac:dyDescent="0.2">
      <c r="B81" s="2"/>
    </row>
    <row r="82" spans="2:2" ht="11.45" customHeight="1" x14ac:dyDescent="0.2">
      <c r="B82" s="2"/>
    </row>
    <row r="83" spans="2:2" ht="11.45" customHeight="1" x14ac:dyDescent="0.2">
      <c r="B83" s="2"/>
    </row>
    <row r="84" spans="2:2" ht="11.45" customHeight="1" x14ac:dyDescent="0.2">
      <c r="B84" s="2"/>
    </row>
    <row r="85" spans="2:2" ht="11.45" customHeight="1" x14ac:dyDescent="0.2">
      <c r="B85" s="2"/>
    </row>
    <row r="86" spans="2:2" ht="11.45" customHeight="1" x14ac:dyDescent="0.2">
      <c r="B86" s="2"/>
    </row>
    <row r="87" spans="2:2" ht="11.45" customHeight="1" x14ac:dyDescent="0.2">
      <c r="B87" s="2"/>
    </row>
    <row r="88" spans="2:2" ht="11.45" customHeight="1" x14ac:dyDescent="0.2">
      <c r="B88" s="2"/>
    </row>
    <row r="89" spans="2:2" ht="11.45" customHeight="1" x14ac:dyDescent="0.2">
      <c r="B89" s="2"/>
    </row>
    <row r="90" spans="2:2" ht="11.45" customHeight="1" x14ac:dyDescent="0.2">
      <c r="B90" s="2"/>
    </row>
    <row r="91" spans="2:2" ht="11.45" customHeight="1" x14ac:dyDescent="0.2">
      <c r="B91" s="2"/>
    </row>
    <row r="92" spans="2:2" ht="11.45" customHeight="1" x14ac:dyDescent="0.2">
      <c r="B92" s="2"/>
    </row>
    <row r="93" spans="2:2" ht="11.45" customHeight="1" x14ac:dyDescent="0.2">
      <c r="B93" s="2"/>
    </row>
    <row r="94" spans="2:2" ht="11.45" customHeight="1" x14ac:dyDescent="0.2">
      <c r="B94" s="2"/>
    </row>
    <row r="95" spans="2:2" ht="11.45" customHeight="1" x14ac:dyDescent="0.2">
      <c r="B95" s="2"/>
    </row>
    <row r="96" spans="2:2" ht="11.45" customHeight="1" x14ac:dyDescent="0.2">
      <c r="B96" s="2"/>
    </row>
    <row r="97" spans="2:2" ht="11.45" customHeight="1" x14ac:dyDescent="0.2">
      <c r="B97" s="2"/>
    </row>
    <row r="98" spans="2:2" ht="11.45" customHeight="1" x14ac:dyDescent="0.2">
      <c r="B98" s="2"/>
    </row>
    <row r="99" spans="2:2" ht="11.45" customHeight="1" x14ac:dyDescent="0.2">
      <c r="B99" s="2"/>
    </row>
    <row r="100" spans="2:2" ht="11.45" customHeight="1" x14ac:dyDescent="0.2">
      <c r="B100" s="2"/>
    </row>
    <row r="101" spans="2:2" ht="11.45" customHeight="1" x14ac:dyDescent="0.2">
      <c r="B101" s="2"/>
    </row>
    <row r="102" spans="2:2" ht="11.45" customHeight="1" x14ac:dyDescent="0.2">
      <c r="B102" s="2"/>
    </row>
    <row r="103" spans="2:2" ht="11.45" customHeight="1" x14ac:dyDescent="0.2">
      <c r="B103" s="2"/>
    </row>
    <row r="104" spans="2:2" ht="11.45" customHeight="1" x14ac:dyDescent="0.2">
      <c r="B104" s="2"/>
    </row>
    <row r="105" spans="2:2" ht="11.45" customHeight="1" x14ac:dyDescent="0.2">
      <c r="B105" s="2"/>
    </row>
    <row r="106" spans="2:2" ht="11.45" customHeight="1" x14ac:dyDescent="0.2">
      <c r="B106" s="2"/>
    </row>
    <row r="107" spans="2:2" ht="11.45" customHeight="1" x14ac:dyDescent="0.2">
      <c r="B107" s="2"/>
    </row>
    <row r="108" spans="2:2" ht="11.45" customHeight="1" x14ac:dyDescent="0.2">
      <c r="B108" s="2"/>
    </row>
    <row r="109" spans="2:2" ht="11.45" customHeight="1" x14ac:dyDescent="0.2">
      <c r="B109" s="2"/>
    </row>
    <row r="110" spans="2:2" ht="11.45" customHeight="1" x14ac:dyDescent="0.2">
      <c r="B110" s="2"/>
    </row>
    <row r="111" spans="2:2" ht="11.45" customHeight="1" x14ac:dyDescent="0.2">
      <c r="B111" s="2"/>
    </row>
    <row r="112" spans="2:2" ht="11.45" customHeight="1" x14ac:dyDescent="0.2">
      <c r="B112" s="2"/>
    </row>
    <row r="113" spans="2:2" ht="11.45" customHeight="1" x14ac:dyDescent="0.2">
      <c r="B113" s="2"/>
    </row>
    <row r="114" spans="2:2" ht="11.45" customHeight="1" x14ac:dyDescent="0.2">
      <c r="B114" s="2"/>
    </row>
    <row r="115" spans="2:2" ht="11.45" customHeight="1" x14ac:dyDescent="0.2">
      <c r="B115" s="2"/>
    </row>
    <row r="116" spans="2:2" ht="11.45" customHeight="1" x14ac:dyDescent="0.2">
      <c r="B116" s="2"/>
    </row>
    <row r="117" spans="2:2" ht="11.45" customHeight="1" x14ac:dyDescent="0.2">
      <c r="B117" s="2"/>
    </row>
    <row r="118" spans="2:2" ht="11.45" customHeight="1" x14ac:dyDescent="0.2">
      <c r="B118" s="2"/>
    </row>
    <row r="119" spans="2:2" ht="11.45" customHeight="1" x14ac:dyDescent="0.2">
      <c r="B119" s="2"/>
    </row>
    <row r="120" spans="2:2" ht="11.45" customHeight="1" x14ac:dyDescent="0.2">
      <c r="B120" s="2"/>
    </row>
    <row r="121" spans="2:2" ht="11.45" customHeight="1" x14ac:dyDescent="0.2">
      <c r="B121" s="2"/>
    </row>
    <row r="122" spans="2:2" ht="11.45" customHeight="1" x14ac:dyDescent="0.2">
      <c r="B122" s="2"/>
    </row>
    <row r="123" spans="2:2" ht="11.45" customHeight="1" x14ac:dyDescent="0.2">
      <c r="B123" s="2"/>
    </row>
    <row r="124" spans="2:2" ht="11.45" customHeight="1" x14ac:dyDescent="0.2">
      <c r="B124" s="2"/>
    </row>
    <row r="125" spans="2:2" ht="11.45" customHeight="1" x14ac:dyDescent="0.2">
      <c r="B125" s="2"/>
    </row>
    <row r="126" spans="2:2" ht="11.45" customHeight="1" x14ac:dyDescent="0.2">
      <c r="B126" s="2"/>
    </row>
    <row r="127" spans="2:2" ht="11.45" customHeight="1" x14ac:dyDescent="0.2">
      <c r="B127" s="2"/>
    </row>
    <row r="128" spans="2:2" ht="11.45" customHeight="1" x14ac:dyDescent="0.2">
      <c r="B128" s="2"/>
    </row>
    <row r="129" spans="2:2" ht="11.45" customHeight="1" x14ac:dyDescent="0.2">
      <c r="B129" s="2"/>
    </row>
    <row r="130" spans="2:2" ht="11.45" customHeight="1" x14ac:dyDescent="0.2">
      <c r="B130" s="2"/>
    </row>
    <row r="131" spans="2:2" ht="11.45" customHeight="1" x14ac:dyDescent="0.2">
      <c r="B131" s="2"/>
    </row>
    <row r="132" spans="2:2" ht="11.45" customHeight="1" x14ac:dyDescent="0.2">
      <c r="B132" s="2"/>
    </row>
    <row r="133" spans="2:2" ht="11.45" customHeight="1" x14ac:dyDescent="0.2">
      <c r="B133" s="2"/>
    </row>
    <row r="134" spans="2:2" ht="11.45" customHeight="1" x14ac:dyDescent="0.2">
      <c r="B134" s="2"/>
    </row>
    <row r="135" spans="2:2" ht="11.45" customHeight="1" x14ac:dyDescent="0.2">
      <c r="B135" s="2"/>
    </row>
    <row r="136" spans="2:2" ht="11.45" customHeight="1" x14ac:dyDescent="0.2">
      <c r="B136" s="2"/>
    </row>
    <row r="137" spans="2:2" ht="11.45" customHeight="1" x14ac:dyDescent="0.2">
      <c r="B137" s="2"/>
    </row>
    <row r="138" spans="2:2" ht="11.45" customHeight="1" x14ac:dyDescent="0.2">
      <c r="B138" s="2"/>
    </row>
    <row r="139" spans="2:2" ht="11.45" customHeight="1" x14ac:dyDescent="0.2">
      <c r="B139" s="2"/>
    </row>
    <row r="140" spans="2:2" ht="11.45" customHeight="1" x14ac:dyDescent="0.2">
      <c r="B140" s="2"/>
    </row>
    <row r="141" spans="2:2" ht="11.45" customHeight="1" x14ac:dyDescent="0.2">
      <c r="B141" s="2"/>
    </row>
    <row r="142" spans="2:2" ht="11.45" customHeight="1" x14ac:dyDescent="0.2">
      <c r="B142" s="2"/>
    </row>
    <row r="143" spans="2:2" ht="11.45" customHeight="1" x14ac:dyDescent="0.2">
      <c r="B143" s="2"/>
    </row>
    <row r="144" spans="2:2" ht="11.45" customHeight="1" x14ac:dyDescent="0.2">
      <c r="B144" s="2"/>
    </row>
    <row r="145" spans="2:2" ht="11.45" customHeight="1" x14ac:dyDescent="0.2">
      <c r="B145" s="2"/>
    </row>
    <row r="146" spans="2:2" ht="11.45" customHeight="1" x14ac:dyDescent="0.2">
      <c r="B146" s="2"/>
    </row>
    <row r="147" spans="2:2" ht="11.45" customHeight="1" x14ac:dyDescent="0.2">
      <c r="B147" s="2"/>
    </row>
    <row r="148" spans="2:2" ht="11.45" customHeight="1" x14ac:dyDescent="0.2">
      <c r="B148" s="2"/>
    </row>
    <row r="149" spans="2:2" ht="11.45" customHeight="1" x14ac:dyDescent="0.2">
      <c r="B149" s="2"/>
    </row>
    <row r="150" spans="2:2" ht="11.45" customHeight="1" x14ac:dyDescent="0.2">
      <c r="B150" s="2"/>
    </row>
    <row r="151" spans="2:2" ht="11.45" customHeight="1" x14ac:dyDescent="0.2">
      <c r="B151" s="2"/>
    </row>
    <row r="152" spans="2:2" ht="11.45" customHeight="1" x14ac:dyDescent="0.2">
      <c r="B152" s="2"/>
    </row>
    <row r="153" spans="2:2" ht="11.45" customHeight="1" x14ac:dyDescent="0.2">
      <c r="B153" s="2"/>
    </row>
    <row r="154" spans="2:2" ht="11.45" customHeight="1" x14ac:dyDescent="0.2">
      <c r="B154" s="2"/>
    </row>
    <row r="155" spans="2:2" ht="11.45" customHeight="1" x14ac:dyDescent="0.2">
      <c r="B155" s="2"/>
    </row>
    <row r="156" spans="2:2" ht="11.45" customHeight="1" x14ac:dyDescent="0.2">
      <c r="B156" s="2"/>
    </row>
    <row r="157" spans="2:2" ht="11.45" customHeight="1" x14ac:dyDescent="0.2">
      <c r="B157" s="2"/>
    </row>
    <row r="158" spans="2:2" ht="11.45" customHeight="1" x14ac:dyDescent="0.2">
      <c r="B158" s="2"/>
    </row>
    <row r="159" spans="2:2" ht="11.45" customHeight="1" x14ac:dyDescent="0.2">
      <c r="B159" s="2"/>
    </row>
    <row r="160" spans="2:2" ht="11.45" customHeight="1" x14ac:dyDescent="0.2">
      <c r="B160" s="2"/>
    </row>
    <row r="161" spans="2:2" ht="11.45" customHeight="1" x14ac:dyDescent="0.2">
      <c r="B161" s="2"/>
    </row>
    <row r="162" spans="2:2" ht="11.45" customHeight="1" x14ac:dyDescent="0.2">
      <c r="B162" s="2"/>
    </row>
    <row r="163" spans="2:2" ht="11.45" customHeight="1" x14ac:dyDescent="0.2">
      <c r="B163" s="2"/>
    </row>
    <row r="164" spans="2:2" ht="11.45" customHeight="1" x14ac:dyDescent="0.2">
      <c r="B164" s="2"/>
    </row>
    <row r="165" spans="2:2" ht="11.45" customHeight="1" x14ac:dyDescent="0.2">
      <c r="B165" s="2"/>
    </row>
    <row r="166" spans="2:2" ht="11.45" customHeight="1" x14ac:dyDescent="0.2">
      <c r="B166" s="2"/>
    </row>
    <row r="167" spans="2:2" ht="11.45" customHeight="1" x14ac:dyDescent="0.2">
      <c r="B167" s="2"/>
    </row>
    <row r="168" spans="2:2" ht="11.45" customHeight="1" x14ac:dyDescent="0.2">
      <c r="B168" s="2"/>
    </row>
    <row r="169" spans="2:2" ht="11.45" customHeight="1" x14ac:dyDescent="0.2">
      <c r="B169" s="2"/>
    </row>
    <row r="170" spans="2:2" ht="11.45" customHeight="1" x14ac:dyDescent="0.2">
      <c r="B170" s="2"/>
    </row>
    <row r="171" spans="2:2" ht="11.45" customHeight="1" x14ac:dyDescent="0.2">
      <c r="B171" s="2"/>
    </row>
    <row r="172" spans="2:2" ht="11.45" customHeight="1" x14ac:dyDescent="0.2">
      <c r="B172" s="2"/>
    </row>
    <row r="173" spans="2:2" ht="11.45" customHeight="1" x14ac:dyDescent="0.2">
      <c r="B173" s="2"/>
    </row>
    <row r="174" spans="2:2" ht="11.45" customHeight="1" x14ac:dyDescent="0.2">
      <c r="B174" s="2"/>
    </row>
    <row r="175" spans="2:2" ht="11.45" customHeight="1" x14ac:dyDescent="0.2">
      <c r="B175" s="2"/>
    </row>
    <row r="176" spans="2:2" ht="11.45" customHeight="1" x14ac:dyDescent="0.2">
      <c r="B176" s="2"/>
    </row>
    <row r="177" spans="2:2" ht="11.45" customHeight="1" x14ac:dyDescent="0.2">
      <c r="B177" s="2"/>
    </row>
    <row r="178" spans="2:2" ht="11.45" customHeight="1" x14ac:dyDescent="0.2">
      <c r="B178" s="2"/>
    </row>
    <row r="179" spans="2:2" ht="11.45" customHeight="1" x14ac:dyDescent="0.2">
      <c r="B179" s="2"/>
    </row>
    <row r="180" spans="2:2" ht="11.45" customHeight="1" x14ac:dyDescent="0.2">
      <c r="B180" s="2"/>
    </row>
    <row r="181" spans="2:2" ht="11.45" customHeight="1" x14ac:dyDescent="0.2">
      <c r="B181" s="2"/>
    </row>
    <row r="182" spans="2:2" ht="11.45" customHeight="1" x14ac:dyDescent="0.2">
      <c r="B182" s="2"/>
    </row>
    <row r="183" spans="2:2" ht="11.45" customHeight="1" x14ac:dyDescent="0.2">
      <c r="B183" s="2"/>
    </row>
    <row r="184" spans="2:2" ht="11.45" customHeight="1" x14ac:dyDescent="0.2">
      <c r="B184" s="2"/>
    </row>
    <row r="185" spans="2:2" ht="11.45" customHeight="1" x14ac:dyDescent="0.2">
      <c r="B185" s="2"/>
    </row>
    <row r="186" spans="2:2" ht="11.45" customHeight="1" x14ac:dyDescent="0.2">
      <c r="B186" s="2"/>
    </row>
    <row r="187" spans="2:2" ht="11.45" customHeight="1" x14ac:dyDescent="0.2">
      <c r="B187" s="2"/>
    </row>
    <row r="188" spans="2:2" ht="11.45" customHeight="1" x14ac:dyDescent="0.2">
      <c r="B188" s="2"/>
    </row>
    <row r="189" spans="2:2" ht="11.45" customHeight="1" x14ac:dyDescent="0.2">
      <c r="B189" s="2"/>
    </row>
    <row r="190" spans="2:2" ht="11.45" customHeight="1" x14ac:dyDescent="0.2">
      <c r="B190" s="2"/>
    </row>
    <row r="191" spans="2:2" ht="11.45" customHeight="1" x14ac:dyDescent="0.2">
      <c r="B191" s="2"/>
    </row>
    <row r="192" spans="2:2" ht="11.45" customHeight="1" x14ac:dyDescent="0.2">
      <c r="B192" s="2"/>
    </row>
    <row r="193" spans="2:2" ht="11.45" customHeight="1" x14ac:dyDescent="0.2">
      <c r="B193" s="2"/>
    </row>
  </sheetData>
  <phoneticPr fontId="0" type="noConversion"/>
  <pageMargins left="0.5" right="0.25" top="0.75" bottom="0.25" header="0.25" footer="0.33"/>
  <pageSetup paperSize="5" scale="90" orientation="portrait" r:id="rId1"/>
  <headerFooter alignWithMargins="0">
    <oddHeader xml:space="preserve">&amp;C&amp;24 2022 Municipal Recycling Report&amp;10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pageSetUpPr fitToPage="1"/>
  </sheetPr>
  <dimension ref="A1:G193"/>
  <sheetViews>
    <sheetView topLeftCell="A36" workbookViewId="0">
      <selection activeCell="I64" sqref="I64"/>
    </sheetView>
  </sheetViews>
  <sheetFormatPr defaultRowHeight="11.45" customHeight="1" x14ac:dyDescent="0.2"/>
  <cols>
    <col min="1" max="1" width="61.140625" style="1" customWidth="1"/>
    <col min="2" max="2" width="5.7109375" style="1" customWidth="1"/>
    <col min="3" max="6" width="8.7109375" style="1" customWidth="1"/>
    <col min="7" max="16384" width="9.140625" style="1"/>
  </cols>
  <sheetData>
    <row r="1" spans="1:6" ht="25.5" x14ac:dyDescent="0.2">
      <c r="A1" s="3" t="s">
        <v>0</v>
      </c>
      <c r="B1" s="3" t="s">
        <v>1</v>
      </c>
      <c r="C1" s="51" t="s">
        <v>235</v>
      </c>
      <c r="D1" s="51" t="s">
        <v>237</v>
      </c>
      <c r="E1" s="51" t="s">
        <v>236</v>
      </c>
      <c r="F1" s="51" t="s">
        <v>238</v>
      </c>
    </row>
    <row r="2" spans="1:6" ht="12.75" x14ac:dyDescent="0.2">
      <c r="A2" s="9" t="s">
        <v>62</v>
      </c>
      <c r="B2" s="10">
        <v>38</v>
      </c>
      <c r="C2" s="18" t="s">
        <v>59</v>
      </c>
      <c r="D2" s="18" t="s">
        <v>61</v>
      </c>
      <c r="E2" s="18" t="s">
        <v>60</v>
      </c>
      <c r="F2" s="18" t="s">
        <v>61</v>
      </c>
    </row>
    <row r="3" spans="1:6" ht="15.75" x14ac:dyDescent="0.25">
      <c r="A3" s="13" t="s">
        <v>91</v>
      </c>
      <c r="B3" s="14">
        <v>917</v>
      </c>
      <c r="C3" s="18" t="s">
        <v>59</v>
      </c>
      <c r="D3" s="18" t="s">
        <v>61</v>
      </c>
      <c r="E3" s="18" t="s">
        <v>60</v>
      </c>
      <c r="F3" s="18" t="s">
        <v>61</v>
      </c>
    </row>
    <row r="4" spans="1:6" ht="12.75" x14ac:dyDescent="0.2">
      <c r="A4" s="9" t="s">
        <v>57</v>
      </c>
      <c r="B4" s="11"/>
      <c r="C4" s="18" t="s">
        <v>59</v>
      </c>
      <c r="D4" s="18" t="s">
        <v>59</v>
      </c>
      <c r="E4" s="18" t="s">
        <v>60</v>
      </c>
      <c r="F4" s="18" t="s">
        <v>59</v>
      </c>
    </row>
    <row r="5" spans="1:6" ht="12.75" x14ac:dyDescent="0.2">
      <c r="A5" s="9" t="s">
        <v>58</v>
      </c>
      <c r="B5" s="11"/>
      <c r="C5" s="18" t="s">
        <v>59</v>
      </c>
      <c r="D5" s="18" t="s">
        <v>59</v>
      </c>
      <c r="E5" s="18" t="s">
        <v>59</v>
      </c>
      <c r="F5" s="18" t="s">
        <v>59</v>
      </c>
    </row>
    <row r="6" spans="1:6" ht="13.15" customHeight="1" x14ac:dyDescent="0.2">
      <c r="A6" s="42" t="s">
        <v>174</v>
      </c>
      <c r="B6" s="35" t="s">
        <v>63</v>
      </c>
      <c r="C6" s="12">
        <v>128.19999999999999</v>
      </c>
      <c r="D6" s="12"/>
      <c r="E6" s="12">
        <v>39.700000000000003</v>
      </c>
      <c r="F6" s="12"/>
    </row>
    <row r="7" spans="1:6" ht="13.15" customHeight="1" x14ac:dyDescent="0.2">
      <c r="A7" s="42" t="s">
        <v>175</v>
      </c>
      <c r="B7" s="35" t="s">
        <v>56</v>
      </c>
      <c r="C7" s="12">
        <v>139.4</v>
      </c>
      <c r="D7" s="12"/>
      <c r="E7" s="12">
        <v>85.3</v>
      </c>
      <c r="F7" s="12"/>
    </row>
    <row r="8" spans="1:6" ht="13.15" customHeight="1" x14ac:dyDescent="0.2">
      <c r="A8" s="33" t="s">
        <v>4</v>
      </c>
      <c r="B8" s="35" t="s">
        <v>5</v>
      </c>
      <c r="C8" s="12"/>
      <c r="D8" s="12">
        <v>70.900000000000006</v>
      </c>
      <c r="E8" s="12">
        <v>1862.4</v>
      </c>
      <c r="F8" s="12">
        <v>821</v>
      </c>
    </row>
    <row r="9" spans="1:6" ht="13.15" customHeight="1" x14ac:dyDescent="0.2">
      <c r="A9" s="33" t="s">
        <v>230</v>
      </c>
      <c r="B9" s="35" t="s">
        <v>182</v>
      </c>
      <c r="C9" s="12"/>
      <c r="D9" s="12"/>
      <c r="E9" s="12"/>
      <c r="F9" s="12"/>
    </row>
    <row r="10" spans="1:6" ht="13.15" customHeight="1" x14ac:dyDescent="0.2">
      <c r="A10" s="33" t="s">
        <v>176</v>
      </c>
      <c r="B10" s="35" t="s">
        <v>38</v>
      </c>
      <c r="C10" s="12"/>
      <c r="D10" s="12"/>
      <c r="E10" s="12"/>
      <c r="F10" s="12"/>
    </row>
    <row r="11" spans="1:6" ht="13.15" customHeight="1" x14ac:dyDescent="0.2">
      <c r="A11" s="33" t="s">
        <v>177</v>
      </c>
      <c r="B11" s="35" t="s">
        <v>41</v>
      </c>
      <c r="C11" s="12"/>
      <c r="D11" s="12">
        <v>29.9</v>
      </c>
      <c r="E11" s="12">
        <v>6.1</v>
      </c>
      <c r="F11" s="12"/>
    </row>
    <row r="12" spans="1:6" ht="13.15" customHeight="1" x14ac:dyDescent="0.2">
      <c r="A12" s="33" t="s">
        <v>39</v>
      </c>
      <c r="B12" s="35" t="s">
        <v>40</v>
      </c>
      <c r="C12" s="12"/>
      <c r="D12" s="12">
        <v>9.9</v>
      </c>
      <c r="E12" s="12"/>
      <c r="F12" s="12">
        <v>27</v>
      </c>
    </row>
    <row r="13" spans="1:6" ht="13.15" customHeight="1" x14ac:dyDescent="0.2">
      <c r="A13" s="33" t="s">
        <v>178</v>
      </c>
      <c r="B13" s="35" t="s">
        <v>42</v>
      </c>
      <c r="C13" s="12"/>
      <c r="D13" s="12"/>
      <c r="E13" s="12">
        <v>5.9</v>
      </c>
      <c r="F13" s="12"/>
    </row>
    <row r="14" spans="1:6" ht="13.15" customHeight="1" x14ac:dyDescent="0.2">
      <c r="A14" s="33" t="s">
        <v>43</v>
      </c>
      <c r="B14" s="35" t="s">
        <v>44</v>
      </c>
      <c r="C14" s="12"/>
      <c r="D14" s="12"/>
      <c r="E14" s="12"/>
      <c r="F14" s="12"/>
    </row>
    <row r="15" spans="1:6" ht="13.15" customHeight="1" x14ac:dyDescent="0.2">
      <c r="A15" s="33" t="s">
        <v>7</v>
      </c>
      <c r="B15" s="35" t="s">
        <v>8</v>
      </c>
      <c r="C15" s="12"/>
      <c r="D15" s="12"/>
      <c r="E15" s="12">
        <v>0.4</v>
      </c>
      <c r="F15" s="12"/>
    </row>
    <row r="16" spans="1:6" ht="13.15" customHeight="1" x14ac:dyDescent="0.2">
      <c r="A16" s="33" t="s">
        <v>188</v>
      </c>
      <c r="B16" s="35" t="s">
        <v>2</v>
      </c>
      <c r="C16" s="12"/>
      <c r="D16" s="12"/>
      <c r="E16" s="12">
        <v>4.0999999999999996</v>
      </c>
      <c r="F16" s="12"/>
    </row>
    <row r="17" spans="1:6" ht="13.15" customHeight="1" x14ac:dyDescent="0.2">
      <c r="A17" s="33" t="s">
        <v>189</v>
      </c>
      <c r="B17" s="35" t="s">
        <v>10</v>
      </c>
      <c r="C17" s="12"/>
      <c r="D17" s="12"/>
      <c r="E17" s="12">
        <v>16.899999999999999</v>
      </c>
      <c r="F17" s="12"/>
    </row>
    <row r="18" spans="1:6" ht="13.15" customHeight="1" x14ac:dyDescent="0.2">
      <c r="A18" s="33" t="s">
        <v>190</v>
      </c>
      <c r="B18" s="35" t="s">
        <v>31</v>
      </c>
      <c r="C18" s="12"/>
      <c r="D18" s="12"/>
      <c r="E18" s="12"/>
      <c r="F18" s="12"/>
    </row>
    <row r="19" spans="1:6" ht="13.15" customHeight="1" x14ac:dyDescent="0.2">
      <c r="A19" s="33" t="s">
        <v>191</v>
      </c>
      <c r="B19" s="35" t="s">
        <v>3</v>
      </c>
      <c r="C19" s="12"/>
      <c r="D19" s="12"/>
      <c r="E19" s="12"/>
      <c r="F19" s="12"/>
    </row>
    <row r="20" spans="1:6" ht="13.15" customHeight="1" x14ac:dyDescent="0.2">
      <c r="A20" s="33" t="s">
        <v>192</v>
      </c>
      <c r="B20" s="36" t="s">
        <v>9</v>
      </c>
      <c r="C20" s="12"/>
      <c r="D20" s="12"/>
      <c r="E20" s="12">
        <v>113.5</v>
      </c>
      <c r="F20" s="12"/>
    </row>
    <row r="21" spans="1:6" ht="13.15" customHeight="1" x14ac:dyDescent="0.2">
      <c r="A21" s="33" t="s">
        <v>193</v>
      </c>
      <c r="B21" s="36" t="s">
        <v>32</v>
      </c>
      <c r="C21" s="12"/>
      <c r="D21" s="12"/>
      <c r="E21" s="12">
        <v>10.1</v>
      </c>
      <c r="F21" s="12"/>
    </row>
    <row r="22" spans="1:6" ht="13.15" customHeight="1" x14ac:dyDescent="0.2">
      <c r="A22" s="33" t="s">
        <v>194</v>
      </c>
      <c r="B22" s="36" t="s">
        <v>33</v>
      </c>
      <c r="C22" s="12"/>
      <c r="D22" s="12"/>
      <c r="E22" s="12"/>
      <c r="F22" s="12"/>
    </row>
    <row r="23" spans="1:6" ht="13.15" customHeight="1" x14ac:dyDescent="0.2">
      <c r="A23" s="33" t="s">
        <v>195</v>
      </c>
      <c r="B23" s="36" t="s">
        <v>34</v>
      </c>
      <c r="C23" s="12"/>
      <c r="D23" s="12"/>
      <c r="E23" s="12"/>
      <c r="F23" s="12"/>
    </row>
    <row r="24" spans="1:6" ht="13.15" customHeight="1" x14ac:dyDescent="0.2">
      <c r="A24" s="33" t="s">
        <v>196</v>
      </c>
      <c r="B24" s="36" t="s">
        <v>35</v>
      </c>
      <c r="C24" s="12"/>
      <c r="D24" s="12"/>
      <c r="E24" s="12"/>
      <c r="F24" s="12"/>
    </row>
    <row r="25" spans="1:6" ht="13.15" customHeight="1" x14ac:dyDescent="0.2">
      <c r="A25" s="33" t="s">
        <v>197</v>
      </c>
      <c r="B25" s="36" t="s">
        <v>36</v>
      </c>
      <c r="C25" s="12"/>
      <c r="D25" s="12"/>
      <c r="E25" s="12">
        <v>0.7</v>
      </c>
      <c r="F25" s="12"/>
    </row>
    <row r="26" spans="1:6" ht="13.15" customHeight="1" x14ac:dyDescent="0.2">
      <c r="A26" s="33" t="s">
        <v>198</v>
      </c>
      <c r="B26" s="36" t="s">
        <v>37</v>
      </c>
      <c r="C26" s="12"/>
      <c r="D26" s="12"/>
      <c r="E26" s="12"/>
      <c r="F26" s="12"/>
    </row>
    <row r="27" spans="1:6" ht="13.15" customHeight="1" x14ac:dyDescent="0.2">
      <c r="A27" s="33" t="s">
        <v>231</v>
      </c>
      <c r="B27" s="36" t="s">
        <v>53</v>
      </c>
      <c r="C27" s="12"/>
      <c r="D27" s="12"/>
      <c r="E27" s="12"/>
      <c r="F27" s="12"/>
    </row>
    <row r="28" spans="1:6" ht="13.15" customHeight="1" x14ac:dyDescent="0.2">
      <c r="A28" s="33" t="s">
        <v>179</v>
      </c>
      <c r="B28" s="35" t="s">
        <v>29</v>
      </c>
      <c r="C28" s="12"/>
      <c r="D28" s="12"/>
      <c r="E28" s="12">
        <v>22.4</v>
      </c>
      <c r="F28" s="12"/>
    </row>
    <row r="29" spans="1:6" ht="13.15" customHeight="1" x14ac:dyDescent="0.2">
      <c r="A29" s="43" t="s">
        <v>180</v>
      </c>
      <c r="B29" s="35" t="s">
        <v>11</v>
      </c>
      <c r="C29" s="12"/>
      <c r="D29" s="12"/>
      <c r="E29" s="12"/>
      <c r="F29" s="12"/>
    </row>
    <row r="30" spans="1:6" ht="13.15" customHeight="1" x14ac:dyDescent="0.2">
      <c r="A30" s="33" t="s">
        <v>18</v>
      </c>
      <c r="B30" s="35" t="s">
        <v>19</v>
      </c>
      <c r="C30" s="12"/>
      <c r="D30" s="12"/>
      <c r="E30" s="12"/>
      <c r="F30" s="12"/>
    </row>
    <row r="31" spans="1:6" ht="13.15" customHeight="1" x14ac:dyDescent="0.2">
      <c r="A31" s="33" t="s">
        <v>12</v>
      </c>
      <c r="B31" s="35" t="s">
        <v>13</v>
      </c>
      <c r="C31" s="12"/>
      <c r="D31" s="12"/>
      <c r="E31" s="12"/>
      <c r="F31" s="12"/>
    </row>
    <row r="32" spans="1:6" ht="13.15" customHeight="1" x14ac:dyDescent="0.2">
      <c r="A32" s="33" t="s">
        <v>16</v>
      </c>
      <c r="B32" s="35" t="s">
        <v>17</v>
      </c>
      <c r="C32" s="12"/>
      <c r="D32" s="12"/>
      <c r="E32" s="12"/>
      <c r="F32" s="12"/>
    </row>
    <row r="33" spans="1:6" ht="13.15" customHeight="1" x14ac:dyDescent="0.2">
      <c r="A33" s="33" t="s">
        <v>14</v>
      </c>
      <c r="B33" s="35" t="s">
        <v>15</v>
      </c>
      <c r="C33" s="12"/>
      <c r="D33" s="12"/>
      <c r="E33" s="12">
        <v>4</v>
      </c>
      <c r="F33" s="12"/>
    </row>
    <row r="34" spans="1:6" ht="13.15" customHeight="1" x14ac:dyDescent="0.2">
      <c r="A34" s="33" t="s">
        <v>20</v>
      </c>
      <c r="B34" s="35" t="s">
        <v>21</v>
      </c>
      <c r="C34" s="12"/>
      <c r="D34" s="12"/>
      <c r="E34" s="12"/>
      <c r="F34" s="12"/>
    </row>
    <row r="35" spans="1:6" ht="13.15" customHeight="1" x14ac:dyDescent="0.2">
      <c r="A35" s="33" t="s">
        <v>199</v>
      </c>
      <c r="B35" s="36" t="s">
        <v>45</v>
      </c>
      <c r="C35" s="12"/>
      <c r="D35" s="12"/>
      <c r="E35" s="12">
        <v>0.1</v>
      </c>
      <c r="F35" s="12"/>
    </row>
    <row r="36" spans="1:6" ht="13.15" customHeight="1" x14ac:dyDescent="0.2">
      <c r="A36" s="33" t="s">
        <v>200</v>
      </c>
      <c r="B36" s="36" t="s">
        <v>46</v>
      </c>
      <c r="C36" s="12"/>
      <c r="D36" s="12"/>
      <c r="E36" s="12">
        <v>1.1000000000000001</v>
      </c>
      <c r="F36" s="12"/>
    </row>
    <row r="37" spans="1:6" ht="13.15" customHeight="1" x14ac:dyDescent="0.2">
      <c r="A37" s="33" t="s">
        <v>201</v>
      </c>
      <c r="B37" s="36" t="s">
        <v>47</v>
      </c>
      <c r="C37" s="12"/>
      <c r="D37" s="12"/>
      <c r="E37" s="12"/>
      <c r="F37" s="12"/>
    </row>
    <row r="38" spans="1:6" ht="13.15" customHeight="1" x14ac:dyDescent="0.2">
      <c r="A38" s="33" t="s">
        <v>202</v>
      </c>
      <c r="B38" s="36" t="s">
        <v>48</v>
      </c>
      <c r="C38" s="12"/>
      <c r="D38" s="12"/>
      <c r="E38" s="12">
        <v>9.4</v>
      </c>
      <c r="F38" s="12"/>
    </row>
    <row r="39" spans="1:6" ht="13.15" customHeight="1" x14ac:dyDescent="0.2">
      <c r="A39" s="33" t="s">
        <v>203</v>
      </c>
      <c r="B39" s="36" t="s">
        <v>49</v>
      </c>
      <c r="C39" s="12"/>
      <c r="D39" s="12"/>
      <c r="E39" s="12"/>
      <c r="F39" s="12"/>
    </row>
    <row r="40" spans="1:6" ht="13.15" customHeight="1" x14ac:dyDescent="0.2">
      <c r="A40" s="33" t="s">
        <v>204</v>
      </c>
      <c r="B40" s="36" t="s">
        <v>50</v>
      </c>
      <c r="C40" s="12"/>
      <c r="D40" s="12"/>
      <c r="E40" s="12"/>
      <c r="F40" s="12"/>
    </row>
    <row r="41" spans="1:6" ht="13.15" customHeight="1" x14ac:dyDescent="0.2">
      <c r="A41" s="33" t="s">
        <v>205</v>
      </c>
      <c r="B41" s="36" t="s">
        <v>51</v>
      </c>
      <c r="C41" s="12"/>
      <c r="D41" s="12"/>
      <c r="E41" s="12">
        <v>10.1</v>
      </c>
      <c r="F41" s="12">
        <v>57</v>
      </c>
    </row>
    <row r="42" spans="1:6" ht="13.15" customHeight="1" x14ac:dyDescent="0.2">
      <c r="A42" s="33" t="s">
        <v>206</v>
      </c>
      <c r="B42" s="36" t="s">
        <v>52</v>
      </c>
      <c r="C42" s="12"/>
      <c r="D42" s="12"/>
      <c r="E42" s="12">
        <v>10.5</v>
      </c>
      <c r="F42" s="12"/>
    </row>
    <row r="43" spans="1:6" ht="13.15" customHeight="1" x14ac:dyDescent="0.2">
      <c r="A43" s="33" t="s">
        <v>207</v>
      </c>
      <c r="B43" s="36" t="s">
        <v>6</v>
      </c>
      <c r="C43" s="12"/>
      <c r="D43" s="12"/>
      <c r="E43" s="12"/>
      <c r="F43" s="12"/>
    </row>
    <row r="44" spans="1:6" ht="13.15" customHeight="1" x14ac:dyDescent="0.2">
      <c r="A44" s="33" t="s">
        <v>233</v>
      </c>
      <c r="B44" s="36" t="s">
        <v>183</v>
      </c>
      <c r="C44" s="12"/>
      <c r="D44" s="12"/>
      <c r="E44" s="12"/>
      <c r="F44" s="12"/>
    </row>
    <row r="45" spans="1:6" ht="13.15" customHeight="1" x14ac:dyDescent="0.2">
      <c r="A45" s="33" t="s">
        <v>208</v>
      </c>
      <c r="B45" s="36" t="s">
        <v>184</v>
      </c>
      <c r="C45" s="12"/>
      <c r="D45" s="12"/>
      <c r="E45" s="12"/>
      <c r="F45" s="12"/>
    </row>
    <row r="46" spans="1:6" ht="13.15" customHeight="1" x14ac:dyDescent="0.2">
      <c r="A46" s="33" t="s">
        <v>209</v>
      </c>
      <c r="B46" s="36" t="s">
        <v>24</v>
      </c>
      <c r="C46" s="12"/>
      <c r="D46" s="12"/>
      <c r="E46" s="12">
        <v>55.4</v>
      </c>
      <c r="F46" s="12"/>
    </row>
    <row r="47" spans="1:6" ht="13.15" customHeight="1" x14ac:dyDescent="0.2">
      <c r="A47" s="33" t="s">
        <v>210</v>
      </c>
      <c r="B47" s="36" t="s">
        <v>25</v>
      </c>
      <c r="C47" s="12"/>
      <c r="D47" s="12"/>
      <c r="E47" s="12"/>
      <c r="F47" s="12"/>
    </row>
    <row r="48" spans="1:6" ht="13.15" customHeight="1" x14ac:dyDescent="0.2">
      <c r="A48" s="33" t="s">
        <v>211</v>
      </c>
      <c r="B48" s="36" t="s">
        <v>26</v>
      </c>
      <c r="C48" s="12"/>
      <c r="D48" s="12"/>
      <c r="E48" s="12"/>
      <c r="F48" s="12"/>
    </row>
    <row r="49" spans="1:7" ht="13.15" customHeight="1" x14ac:dyDescent="0.2">
      <c r="A49" s="33" t="s">
        <v>212</v>
      </c>
      <c r="B49" s="36" t="s">
        <v>27</v>
      </c>
      <c r="C49" s="12"/>
      <c r="D49" s="12"/>
      <c r="E49" s="12"/>
      <c r="F49" s="12"/>
    </row>
    <row r="50" spans="1:7" ht="13.15" customHeight="1" x14ac:dyDescent="0.2">
      <c r="A50" s="33" t="s">
        <v>213</v>
      </c>
      <c r="B50" s="36" t="s">
        <v>30</v>
      </c>
      <c r="C50" s="12"/>
      <c r="D50" s="12"/>
      <c r="E50" s="12"/>
      <c r="F50" s="12"/>
    </row>
    <row r="51" spans="1:7" ht="13.15" customHeight="1" x14ac:dyDescent="0.2">
      <c r="A51" s="33" t="s">
        <v>232</v>
      </c>
      <c r="B51" s="36" t="s">
        <v>28</v>
      </c>
      <c r="C51" s="12"/>
      <c r="D51" s="12"/>
      <c r="E51" s="12">
        <v>14.1</v>
      </c>
      <c r="F51" s="12"/>
    </row>
    <row r="52" spans="1:7" ht="13.15" customHeight="1" x14ac:dyDescent="0.2">
      <c r="A52" s="48" t="s">
        <v>22</v>
      </c>
      <c r="B52" s="49" t="s">
        <v>23</v>
      </c>
      <c r="C52" s="12"/>
      <c r="D52" s="12"/>
      <c r="E52" s="12"/>
      <c r="F52" s="12"/>
    </row>
    <row r="53" spans="1:7" ht="13.15" customHeight="1" x14ac:dyDescent="0.2">
      <c r="A53" s="33" t="s">
        <v>214</v>
      </c>
      <c r="B53" s="35" t="s">
        <v>215</v>
      </c>
      <c r="C53" s="12"/>
      <c r="D53" s="12"/>
      <c r="E53" s="12">
        <v>3.6</v>
      </c>
      <c r="F53" s="12"/>
    </row>
    <row r="54" spans="1:7" ht="13.15" customHeight="1" x14ac:dyDescent="0.2">
      <c r="A54" s="33" t="s">
        <v>216</v>
      </c>
      <c r="B54" s="35" t="s">
        <v>217</v>
      </c>
      <c r="C54" s="12"/>
      <c r="D54" s="12"/>
      <c r="E54" s="12">
        <v>43.7</v>
      </c>
      <c r="F54" s="12"/>
    </row>
    <row r="55" spans="1:7" ht="13.15" customHeight="1" x14ac:dyDescent="0.2">
      <c r="A55" s="33" t="s">
        <v>218</v>
      </c>
      <c r="B55" s="35" t="s">
        <v>219</v>
      </c>
      <c r="C55" s="12"/>
      <c r="D55" s="12"/>
      <c r="E55" s="12">
        <v>0.4</v>
      </c>
      <c r="F55" s="12"/>
    </row>
    <row r="56" spans="1:7" ht="13.15" customHeight="1" x14ac:dyDescent="0.2">
      <c r="A56" s="48" t="s">
        <v>220</v>
      </c>
      <c r="B56" s="49" t="s">
        <v>221</v>
      </c>
      <c r="C56" s="12"/>
      <c r="D56" s="12"/>
      <c r="E56" s="12"/>
      <c r="F56" s="12"/>
    </row>
    <row r="57" spans="1:7" ht="13.15" customHeight="1" x14ac:dyDescent="0.2">
      <c r="A57" s="48" t="s">
        <v>222</v>
      </c>
      <c r="B57" s="49" t="s">
        <v>223</v>
      </c>
      <c r="C57" s="12"/>
      <c r="D57" s="12"/>
      <c r="E57" s="12"/>
      <c r="F57" s="12"/>
    </row>
    <row r="58" spans="1:7" ht="13.15" customHeight="1" x14ac:dyDescent="0.2">
      <c r="A58" s="33" t="s">
        <v>224</v>
      </c>
      <c r="B58" s="35" t="s">
        <v>225</v>
      </c>
      <c r="C58" s="12"/>
      <c r="D58" s="12"/>
      <c r="E58" s="12">
        <v>40.4</v>
      </c>
      <c r="F58" s="12"/>
    </row>
    <row r="59" spans="1:7" ht="13.15" customHeight="1" x14ac:dyDescent="0.2">
      <c r="A59" s="33" t="s">
        <v>226</v>
      </c>
      <c r="B59" s="35" t="s">
        <v>227</v>
      </c>
      <c r="C59" s="12"/>
      <c r="D59" s="12"/>
      <c r="E59" s="12">
        <v>9.9</v>
      </c>
      <c r="F59" s="12"/>
    </row>
    <row r="60" spans="1:7" ht="13.15" customHeight="1" x14ac:dyDescent="0.2">
      <c r="A60" s="42" t="s">
        <v>228</v>
      </c>
      <c r="B60" s="35" t="s">
        <v>229</v>
      </c>
      <c r="C60" s="12"/>
      <c r="D60" s="12"/>
      <c r="E60" s="12">
        <v>2.6</v>
      </c>
      <c r="F60" s="12"/>
    </row>
    <row r="61" spans="1:7" ht="13.15" customHeight="1" x14ac:dyDescent="0.2">
      <c r="A61" s="33" t="s">
        <v>181</v>
      </c>
      <c r="B61" s="35" t="s">
        <v>185</v>
      </c>
      <c r="C61" s="12"/>
      <c r="D61" s="12"/>
      <c r="E61" s="12">
        <v>122.3</v>
      </c>
      <c r="F61" s="12"/>
    </row>
    <row r="62" spans="1:7" ht="13.15" customHeight="1" x14ac:dyDescent="0.2">
      <c r="A62" s="33" t="s">
        <v>54</v>
      </c>
      <c r="B62" s="35" t="s">
        <v>55</v>
      </c>
      <c r="C62" s="12"/>
      <c r="D62" s="12"/>
      <c r="E62" s="12">
        <v>16.7</v>
      </c>
      <c r="F62" s="12"/>
    </row>
    <row r="63" spans="1:7" ht="13.15" customHeight="1" x14ac:dyDescent="0.2">
      <c r="A63" s="43" t="s">
        <v>187</v>
      </c>
      <c r="B63" s="35" t="s">
        <v>186</v>
      </c>
      <c r="C63" s="12">
        <f>9.25+1.54+1210.5</f>
        <v>1221.29</v>
      </c>
      <c r="D63" s="12">
        <f>9809.5</f>
        <v>9809.5</v>
      </c>
      <c r="E63" s="12">
        <v>14.7</v>
      </c>
      <c r="F63" s="12"/>
    </row>
    <row r="64" spans="1:7" ht="13.15" customHeight="1" x14ac:dyDescent="0.2">
      <c r="A64" s="4"/>
      <c r="B64" s="5"/>
      <c r="C64" s="25">
        <f>SUM(C6:C63)</f>
        <v>1488.8899999999999</v>
      </c>
      <c r="D64" s="25">
        <f>SUM(D6:D63)</f>
        <v>9920.2000000000007</v>
      </c>
      <c r="E64" s="25">
        <f>SUM(E6:E63)</f>
        <v>2526.4999999999995</v>
      </c>
      <c r="F64" s="25">
        <f>SUM(F6:F63)</f>
        <v>905</v>
      </c>
      <c r="G64" s="32">
        <f>SUM(C64:F64)</f>
        <v>14840.59</v>
      </c>
    </row>
    <row r="65" spans="1:6" ht="13.15" customHeight="1" x14ac:dyDescent="0.2">
      <c r="A65" s="4"/>
      <c r="B65" s="5"/>
      <c r="C65" s="25"/>
      <c r="D65" s="25"/>
      <c r="E65" s="25"/>
      <c r="F65" s="25"/>
    </row>
    <row r="66" spans="1:6" ht="15" customHeight="1" x14ac:dyDescent="0.2">
      <c r="A66" s="6" t="s">
        <v>141</v>
      </c>
      <c r="B66" s="7" t="s">
        <v>142</v>
      </c>
      <c r="C66" s="19"/>
      <c r="D66" s="19"/>
      <c r="E66" s="20"/>
      <c r="F66" s="19"/>
    </row>
    <row r="67" spans="1:6" ht="15" customHeight="1" x14ac:dyDescent="0.2">
      <c r="A67" s="6" t="s">
        <v>143</v>
      </c>
      <c r="B67" s="7" t="s">
        <v>144</v>
      </c>
      <c r="C67" s="19"/>
      <c r="D67" s="19"/>
      <c r="E67" s="20"/>
      <c r="F67" s="19"/>
    </row>
    <row r="68" spans="1:6" ht="15" customHeight="1" x14ac:dyDescent="0.2">
      <c r="A68" s="6" t="s">
        <v>145</v>
      </c>
      <c r="B68" s="7" t="s">
        <v>170</v>
      </c>
      <c r="C68" s="19"/>
      <c r="D68" s="19"/>
      <c r="E68" s="28"/>
      <c r="F68" s="19"/>
    </row>
    <row r="69" spans="1:6" ht="15" customHeight="1" x14ac:dyDescent="0.2">
      <c r="A69" s="6" t="s">
        <v>73</v>
      </c>
      <c r="B69" s="7" t="s">
        <v>72</v>
      </c>
      <c r="C69" s="19"/>
      <c r="D69" s="19"/>
      <c r="E69" s="22"/>
      <c r="F69" s="19"/>
    </row>
    <row r="70" spans="1:6" ht="15" customHeight="1" x14ac:dyDescent="0.2">
      <c r="A70" s="6" t="s">
        <v>146</v>
      </c>
      <c r="B70" s="8"/>
      <c r="C70" s="19"/>
      <c r="D70" s="19"/>
      <c r="E70" s="20"/>
      <c r="F70" s="19"/>
    </row>
    <row r="71" spans="1:6" ht="15" customHeight="1" x14ac:dyDescent="0.2">
      <c r="A71" s="6" t="s">
        <v>70</v>
      </c>
      <c r="B71" s="8"/>
      <c r="C71" s="19"/>
      <c r="D71" s="19"/>
      <c r="E71" s="22"/>
      <c r="F71" s="19"/>
    </row>
    <row r="72" spans="1:6" ht="11.45" customHeight="1" x14ac:dyDescent="0.2">
      <c r="B72" s="2"/>
    </row>
    <row r="73" spans="1:6" ht="11.45" customHeight="1" x14ac:dyDescent="0.2">
      <c r="B73" s="2"/>
    </row>
    <row r="74" spans="1:6" ht="11.45" customHeight="1" x14ac:dyDescent="0.2">
      <c r="B74" s="2"/>
    </row>
    <row r="75" spans="1:6" ht="11.45" customHeight="1" x14ac:dyDescent="0.2">
      <c r="B75" s="2"/>
    </row>
    <row r="76" spans="1:6" ht="11.45" customHeight="1" x14ac:dyDescent="0.2">
      <c r="B76" s="2"/>
    </row>
    <row r="77" spans="1:6" ht="11.45" customHeight="1" x14ac:dyDescent="0.2">
      <c r="B77" s="2"/>
    </row>
    <row r="78" spans="1:6" ht="11.45" customHeight="1" x14ac:dyDescent="0.2">
      <c r="B78" s="2"/>
    </row>
    <row r="79" spans="1:6" ht="11.45" customHeight="1" x14ac:dyDescent="0.2">
      <c r="B79" s="2"/>
    </row>
    <row r="80" spans="1:6" ht="11.45" customHeight="1" x14ac:dyDescent="0.2">
      <c r="B80" s="2"/>
    </row>
    <row r="81" spans="2:2" ht="11.45" customHeight="1" x14ac:dyDescent="0.2">
      <c r="B81" s="2"/>
    </row>
    <row r="82" spans="2:2" ht="11.45" customHeight="1" x14ac:dyDescent="0.2">
      <c r="B82" s="2"/>
    </row>
    <row r="83" spans="2:2" ht="11.45" customHeight="1" x14ac:dyDescent="0.2">
      <c r="B83" s="2"/>
    </row>
    <row r="84" spans="2:2" ht="11.45" customHeight="1" x14ac:dyDescent="0.2">
      <c r="B84" s="2"/>
    </row>
    <row r="85" spans="2:2" ht="11.45" customHeight="1" x14ac:dyDescent="0.2">
      <c r="B85" s="2"/>
    </row>
    <row r="86" spans="2:2" ht="11.45" customHeight="1" x14ac:dyDescent="0.2">
      <c r="B86" s="2"/>
    </row>
    <row r="87" spans="2:2" ht="11.45" customHeight="1" x14ac:dyDescent="0.2">
      <c r="B87" s="2"/>
    </row>
    <row r="88" spans="2:2" ht="11.45" customHeight="1" x14ac:dyDescent="0.2">
      <c r="B88" s="2"/>
    </row>
    <row r="89" spans="2:2" ht="11.45" customHeight="1" x14ac:dyDescent="0.2">
      <c r="B89" s="2"/>
    </row>
    <row r="90" spans="2:2" ht="11.45" customHeight="1" x14ac:dyDescent="0.2">
      <c r="B90" s="2"/>
    </row>
    <row r="91" spans="2:2" ht="11.45" customHeight="1" x14ac:dyDescent="0.2">
      <c r="B91" s="2"/>
    </row>
    <row r="92" spans="2:2" ht="11.45" customHeight="1" x14ac:dyDescent="0.2">
      <c r="B92" s="2"/>
    </row>
    <row r="93" spans="2:2" ht="11.45" customHeight="1" x14ac:dyDescent="0.2">
      <c r="B93" s="2"/>
    </row>
    <row r="94" spans="2:2" ht="11.45" customHeight="1" x14ac:dyDescent="0.2">
      <c r="B94" s="2"/>
    </row>
    <row r="95" spans="2:2" ht="11.45" customHeight="1" x14ac:dyDescent="0.2">
      <c r="B95" s="2"/>
    </row>
    <row r="96" spans="2:2" ht="11.45" customHeight="1" x14ac:dyDescent="0.2">
      <c r="B96" s="2"/>
    </row>
    <row r="97" spans="2:2" ht="11.45" customHeight="1" x14ac:dyDescent="0.2">
      <c r="B97" s="2"/>
    </row>
    <row r="98" spans="2:2" ht="11.45" customHeight="1" x14ac:dyDescent="0.2">
      <c r="B98" s="2"/>
    </row>
    <row r="99" spans="2:2" ht="11.45" customHeight="1" x14ac:dyDescent="0.2">
      <c r="B99" s="2"/>
    </row>
    <row r="100" spans="2:2" ht="11.45" customHeight="1" x14ac:dyDescent="0.2">
      <c r="B100" s="2"/>
    </row>
    <row r="101" spans="2:2" ht="11.45" customHeight="1" x14ac:dyDescent="0.2">
      <c r="B101" s="2"/>
    </row>
    <row r="102" spans="2:2" ht="11.45" customHeight="1" x14ac:dyDescent="0.2">
      <c r="B102" s="2"/>
    </row>
    <row r="103" spans="2:2" ht="11.45" customHeight="1" x14ac:dyDescent="0.2">
      <c r="B103" s="2"/>
    </row>
    <row r="104" spans="2:2" ht="11.45" customHeight="1" x14ac:dyDescent="0.2">
      <c r="B104" s="2"/>
    </row>
    <row r="105" spans="2:2" ht="11.45" customHeight="1" x14ac:dyDescent="0.2">
      <c r="B105" s="2"/>
    </row>
    <row r="106" spans="2:2" ht="11.45" customHeight="1" x14ac:dyDescent="0.2">
      <c r="B106" s="2"/>
    </row>
    <row r="107" spans="2:2" ht="11.45" customHeight="1" x14ac:dyDescent="0.2">
      <c r="B107" s="2"/>
    </row>
    <row r="108" spans="2:2" ht="11.45" customHeight="1" x14ac:dyDescent="0.2">
      <c r="B108" s="2"/>
    </row>
    <row r="109" spans="2:2" ht="11.45" customHeight="1" x14ac:dyDescent="0.2">
      <c r="B109" s="2"/>
    </row>
    <row r="110" spans="2:2" ht="11.45" customHeight="1" x14ac:dyDescent="0.2">
      <c r="B110" s="2"/>
    </row>
    <row r="111" spans="2:2" ht="11.45" customHeight="1" x14ac:dyDescent="0.2">
      <c r="B111" s="2"/>
    </row>
    <row r="112" spans="2:2" ht="11.45" customHeight="1" x14ac:dyDescent="0.2">
      <c r="B112" s="2"/>
    </row>
    <row r="113" spans="2:2" ht="11.45" customHeight="1" x14ac:dyDescent="0.2">
      <c r="B113" s="2"/>
    </row>
    <row r="114" spans="2:2" ht="11.45" customHeight="1" x14ac:dyDescent="0.2">
      <c r="B114" s="2"/>
    </row>
    <row r="115" spans="2:2" ht="11.45" customHeight="1" x14ac:dyDescent="0.2">
      <c r="B115" s="2"/>
    </row>
    <row r="116" spans="2:2" ht="11.45" customHeight="1" x14ac:dyDescent="0.2">
      <c r="B116" s="2"/>
    </row>
    <row r="117" spans="2:2" ht="11.45" customHeight="1" x14ac:dyDescent="0.2">
      <c r="B117" s="2"/>
    </row>
    <row r="118" spans="2:2" ht="11.45" customHeight="1" x14ac:dyDescent="0.2">
      <c r="B118" s="2"/>
    </row>
    <row r="119" spans="2:2" ht="11.45" customHeight="1" x14ac:dyDescent="0.2">
      <c r="B119" s="2"/>
    </row>
    <row r="120" spans="2:2" ht="11.45" customHeight="1" x14ac:dyDescent="0.2">
      <c r="B120" s="2"/>
    </row>
    <row r="121" spans="2:2" ht="11.45" customHeight="1" x14ac:dyDescent="0.2">
      <c r="B121" s="2"/>
    </row>
    <row r="122" spans="2:2" ht="11.45" customHeight="1" x14ac:dyDescent="0.2">
      <c r="B122" s="2"/>
    </row>
    <row r="123" spans="2:2" ht="11.45" customHeight="1" x14ac:dyDescent="0.2">
      <c r="B123" s="2"/>
    </row>
    <row r="124" spans="2:2" ht="11.45" customHeight="1" x14ac:dyDescent="0.2">
      <c r="B124" s="2"/>
    </row>
    <row r="125" spans="2:2" ht="11.45" customHeight="1" x14ac:dyDescent="0.2">
      <c r="B125" s="2"/>
    </row>
    <row r="126" spans="2:2" ht="11.45" customHeight="1" x14ac:dyDescent="0.2">
      <c r="B126" s="2"/>
    </row>
    <row r="127" spans="2:2" ht="11.45" customHeight="1" x14ac:dyDescent="0.2">
      <c r="B127" s="2"/>
    </row>
    <row r="128" spans="2:2" ht="11.45" customHeight="1" x14ac:dyDescent="0.2">
      <c r="B128" s="2"/>
    </row>
    <row r="129" spans="2:2" ht="11.45" customHeight="1" x14ac:dyDescent="0.2">
      <c r="B129" s="2"/>
    </row>
    <row r="130" spans="2:2" ht="11.45" customHeight="1" x14ac:dyDescent="0.2">
      <c r="B130" s="2"/>
    </row>
    <row r="131" spans="2:2" ht="11.45" customHeight="1" x14ac:dyDescent="0.2">
      <c r="B131" s="2"/>
    </row>
    <row r="132" spans="2:2" ht="11.45" customHeight="1" x14ac:dyDescent="0.2">
      <c r="B132" s="2"/>
    </row>
    <row r="133" spans="2:2" ht="11.45" customHeight="1" x14ac:dyDescent="0.2">
      <c r="B133" s="2"/>
    </row>
    <row r="134" spans="2:2" ht="11.45" customHeight="1" x14ac:dyDescent="0.2">
      <c r="B134" s="2"/>
    </row>
    <row r="135" spans="2:2" ht="11.45" customHeight="1" x14ac:dyDescent="0.2">
      <c r="B135" s="2"/>
    </row>
    <row r="136" spans="2:2" ht="11.45" customHeight="1" x14ac:dyDescent="0.2">
      <c r="B136" s="2"/>
    </row>
    <row r="137" spans="2:2" ht="11.45" customHeight="1" x14ac:dyDescent="0.2">
      <c r="B137" s="2"/>
    </row>
    <row r="138" spans="2:2" ht="11.45" customHeight="1" x14ac:dyDescent="0.2">
      <c r="B138" s="2"/>
    </row>
    <row r="139" spans="2:2" ht="11.45" customHeight="1" x14ac:dyDescent="0.2">
      <c r="B139" s="2"/>
    </row>
    <row r="140" spans="2:2" ht="11.45" customHeight="1" x14ac:dyDescent="0.2">
      <c r="B140" s="2"/>
    </row>
    <row r="141" spans="2:2" ht="11.45" customHeight="1" x14ac:dyDescent="0.2">
      <c r="B141" s="2"/>
    </row>
    <row r="142" spans="2:2" ht="11.45" customHeight="1" x14ac:dyDescent="0.2">
      <c r="B142" s="2"/>
    </row>
    <row r="143" spans="2:2" ht="11.45" customHeight="1" x14ac:dyDescent="0.2">
      <c r="B143" s="2"/>
    </row>
    <row r="144" spans="2:2" ht="11.45" customHeight="1" x14ac:dyDescent="0.2">
      <c r="B144" s="2"/>
    </row>
    <row r="145" spans="2:2" ht="11.45" customHeight="1" x14ac:dyDescent="0.2">
      <c r="B145" s="2"/>
    </row>
    <row r="146" spans="2:2" ht="11.45" customHeight="1" x14ac:dyDescent="0.2">
      <c r="B146" s="2"/>
    </row>
    <row r="147" spans="2:2" ht="11.45" customHeight="1" x14ac:dyDescent="0.2">
      <c r="B147" s="2"/>
    </row>
    <row r="148" spans="2:2" ht="11.45" customHeight="1" x14ac:dyDescent="0.2">
      <c r="B148" s="2"/>
    </row>
    <row r="149" spans="2:2" ht="11.45" customHeight="1" x14ac:dyDescent="0.2">
      <c r="B149" s="2"/>
    </row>
    <row r="150" spans="2:2" ht="11.45" customHeight="1" x14ac:dyDescent="0.2">
      <c r="B150" s="2"/>
    </row>
    <row r="151" spans="2:2" ht="11.45" customHeight="1" x14ac:dyDescent="0.2">
      <c r="B151" s="2"/>
    </row>
    <row r="152" spans="2:2" ht="11.45" customHeight="1" x14ac:dyDescent="0.2">
      <c r="B152" s="2"/>
    </row>
    <row r="153" spans="2:2" ht="11.45" customHeight="1" x14ac:dyDescent="0.2">
      <c r="B153" s="2"/>
    </row>
    <row r="154" spans="2:2" ht="11.45" customHeight="1" x14ac:dyDescent="0.2">
      <c r="B154" s="2"/>
    </row>
    <row r="155" spans="2:2" ht="11.45" customHeight="1" x14ac:dyDescent="0.2">
      <c r="B155" s="2"/>
    </row>
    <row r="156" spans="2:2" ht="11.45" customHeight="1" x14ac:dyDescent="0.2">
      <c r="B156" s="2"/>
    </row>
    <row r="157" spans="2:2" ht="11.45" customHeight="1" x14ac:dyDescent="0.2">
      <c r="B157" s="2"/>
    </row>
    <row r="158" spans="2:2" ht="11.45" customHeight="1" x14ac:dyDescent="0.2">
      <c r="B158" s="2"/>
    </row>
    <row r="159" spans="2:2" ht="11.45" customHeight="1" x14ac:dyDescent="0.2">
      <c r="B159" s="2"/>
    </row>
    <row r="160" spans="2:2" ht="11.45" customHeight="1" x14ac:dyDescent="0.2">
      <c r="B160" s="2"/>
    </row>
    <row r="161" spans="2:2" ht="11.45" customHeight="1" x14ac:dyDescent="0.2">
      <c r="B161" s="2"/>
    </row>
    <row r="162" spans="2:2" ht="11.45" customHeight="1" x14ac:dyDescent="0.2">
      <c r="B162" s="2"/>
    </row>
    <row r="163" spans="2:2" ht="11.45" customHeight="1" x14ac:dyDescent="0.2">
      <c r="B163" s="2"/>
    </row>
    <row r="164" spans="2:2" ht="11.45" customHeight="1" x14ac:dyDescent="0.2">
      <c r="B164" s="2"/>
    </row>
    <row r="165" spans="2:2" ht="11.45" customHeight="1" x14ac:dyDescent="0.2">
      <c r="B165" s="2"/>
    </row>
    <row r="166" spans="2:2" ht="11.45" customHeight="1" x14ac:dyDescent="0.2">
      <c r="B166" s="2"/>
    </row>
    <row r="167" spans="2:2" ht="11.45" customHeight="1" x14ac:dyDescent="0.2">
      <c r="B167" s="2"/>
    </row>
    <row r="168" spans="2:2" ht="11.45" customHeight="1" x14ac:dyDescent="0.2">
      <c r="B168" s="2"/>
    </row>
    <row r="169" spans="2:2" ht="11.45" customHeight="1" x14ac:dyDescent="0.2">
      <c r="B169" s="2"/>
    </row>
    <row r="170" spans="2:2" ht="11.45" customHeight="1" x14ac:dyDescent="0.2">
      <c r="B170" s="2"/>
    </row>
    <row r="171" spans="2:2" ht="11.45" customHeight="1" x14ac:dyDescent="0.2">
      <c r="B171" s="2"/>
    </row>
    <row r="172" spans="2:2" ht="11.45" customHeight="1" x14ac:dyDescent="0.2">
      <c r="B172" s="2"/>
    </row>
    <row r="173" spans="2:2" ht="11.45" customHeight="1" x14ac:dyDescent="0.2">
      <c r="B173" s="2"/>
    </row>
    <row r="174" spans="2:2" ht="11.45" customHeight="1" x14ac:dyDescent="0.2">
      <c r="B174" s="2"/>
    </row>
    <row r="175" spans="2:2" ht="11.45" customHeight="1" x14ac:dyDescent="0.2">
      <c r="B175" s="2"/>
    </row>
    <row r="176" spans="2:2" ht="11.45" customHeight="1" x14ac:dyDescent="0.2">
      <c r="B176" s="2"/>
    </row>
    <row r="177" spans="2:2" ht="11.45" customHeight="1" x14ac:dyDescent="0.2">
      <c r="B177" s="2"/>
    </row>
    <row r="178" spans="2:2" ht="11.45" customHeight="1" x14ac:dyDescent="0.2">
      <c r="B178" s="2"/>
    </row>
    <row r="179" spans="2:2" ht="11.45" customHeight="1" x14ac:dyDescent="0.2">
      <c r="B179" s="2"/>
    </row>
    <row r="180" spans="2:2" ht="11.45" customHeight="1" x14ac:dyDescent="0.2">
      <c r="B180" s="2"/>
    </row>
    <row r="181" spans="2:2" ht="11.45" customHeight="1" x14ac:dyDescent="0.2">
      <c r="B181" s="2"/>
    </row>
    <row r="182" spans="2:2" ht="11.45" customHeight="1" x14ac:dyDescent="0.2">
      <c r="B182" s="2"/>
    </row>
    <row r="183" spans="2:2" ht="11.45" customHeight="1" x14ac:dyDescent="0.2">
      <c r="B183" s="2"/>
    </row>
    <row r="184" spans="2:2" ht="11.45" customHeight="1" x14ac:dyDescent="0.2">
      <c r="B184" s="2"/>
    </row>
    <row r="185" spans="2:2" ht="11.45" customHeight="1" x14ac:dyDescent="0.2">
      <c r="B185" s="2"/>
    </row>
    <row r="186" spans="2:2" ht="11.45" customHeight="1" x14ac:dyDescent="0.2">
      <c r="B186" s="2"/>
    </row>
    <row r="187" spans="2:2" ht="11.45" customHeight="1" x14ac:dyDescent="0.2">
      <c r="B187" s="2"/>
    </row>
    <row r="188" spans="2:2" ht="11.45" customHeight="1" x14ac:dyDescent="0.2">
      <c r="B188" s="2"/>
    </row>
    <row r="189" spans="2:2" ht="11.45" customHeight="1" x14ac:dyDescent="0.2">
      <c r="B189" s="2"/>
    </row>
    <row r="190" spans="2:2" ht="11.45" customHeight="1" x14ac:dyDescent="0.2">
      <c r="B190" s="2"/>
    </row>
    <row r="191" spans="2:2" ht="11.45" customHeight="1" x14ac:dyDescent="0.2">
      <c r="B191" s="2"/>
    </row>
    <row r="192" spans="2:2" ht="11.45" customHeight="1" x14ac:dyDescent="0.2">
      <c r="B192" s="2"/>
    </row>
    <row r="193" spans="2:2" ht="11.45" customHeight="1" x14ac:dyDescent="0.2">
      <c r="B193" s="2"/>
    </row>
  </sheetData>
  <phoneticPr fontId="0" type="noConversion"/>
  <pageMargins left="0.25" right="0.25" top="0.75" bottom="0.25" header="0.25" footer="0.33"/>
  <pageSetup paperSize="5" scale="93" orientation="portrait" r:id="rId1"/>
  <headerFooter alignWithMargins="0">
    <oddHeader xml:space="preserve">&amp;C&amp;24 2022 Municipal Recycling Report&amp;10 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pageSetUpPr fitToPage="1"/>
  </sheetPr>
  <dimension ref="A1:G193"/>
  <sheetViews>
    <sheetView topLeftCell="A31" workbookViewId="0">
      <selection activeCell="I64" sqref="I64"/>
    </sheetView>
  </sheetViews>
  <sheetFormatPr defaultRowHeight="11.45" customHeight="1" x14ac:dyDescent="0.2"/>
  <cols>
    <col min="1" max="1" width="61.140625" style="1" customWidth="1"/>
    <col min="2" max="2" width="5.7109375" style="1" customWidth="1"/>
    <col min="3" max="6" width="8.7109375" style="1" customWidth="1"/>
    <col min="7" max="16384" width="9.140625" style="1"/>
  </cols>
  <sheetData>
    <row r="1" spans="1:6" ht="25.5" x14ac:dyDescent="0.2">
      <c r="A1" s="3" t="s">
        <v>0</v>
      </c>
      <c r="B1" s="3" t="s">
        <v>1</v>
      </c>
      <c r="C1" s="51" t="s">
        <v>235</v>
      </c>
      <c r="D1" s="51" t="s">
        <v>237</v>
      </c>
      <c r="E1" s="51" t="s">
        <v>236</v>
      </c>
      <c r="F1" s="51" t="s">
        <v>238</v>
      </c>
    </row>
    <row r="2" spans="1:6" ht="12.75" x14ac:dyDescent="0.2">
      <c r="A2" s="9" t="s">
        <v>62</v>
      </c>
      <c r="B2" s="10">
        <v>38</v>
      </c>
      <c r="C2" s="18" t="s">
        <v>59</v>
      </c>
      <c r="D2" s="18" t="s">
        <v>61</v>
      </c>
      <c r="E2" s="18" t="s">
        <v>60</v>
      </c>
      <c r="F2" s="18" t="s">
        <v>61</v>
      </c>
    </row>
    <row r="3" spans="1:6" ht="15.75" x14ac:dyDescent="0.25">
      <c r="A3" s="13" t="s">
        <v>92</v>
      </c>
      <c r="B3" s="14">
        <v>918</v>
      </c>
      <c r="C3" s="18" t="s">
        <v>59</v>
      </c>
      <c r="D3" s="18" t="s">
        <v>61</v>
      </c>
      <c r="E3" s="18" t="s">
        <v>60</v>
      </c>
      <c r="F3" s="18" t="s">
        <v>61</v>
      </c>
    </row>
    <row r="4" spans="1:6" ht="12.75" x14ac:dyDescent="0.2">
      <c r="A4" s="9" t="s">
        <v>57</v>
      </c>
      <c r="B4" s="11"/>
      <c r="C4" s="18" t="s">
        <v>59</v>
      </c>
      <c r="D4" s="18" t="s">
        <v>59</v>
      </c>
      <c r="E4" s="18" t="s">
        <v>60</v>
      </c>
      <c r="F4" s="18" t="s">
        <v>59</v>
      </c>
    </row>
    <row r="5" spans="1:6" ht="12.75" x14ac:dyDescent="0.2">
      <c r="A5" s="9" t="s">
        <v>58</v>
      </c>
      <c r="B5" s="11"/>
      <c r="C5" s="18" t="s">
        <v>59</v>
      </c>
      <c r="D5" s="18" t="s">
        <v>59</v>
      </c>
      <c r="E5" s="18" t="s">
        <v>59</v>
      </c>
      <c r="F5" s="18" t="s">
        <v>59</v>
      </c>
    </row>
    <row r="6" spans="1:6" ht="13.15" customHeight="1" x14ac:dyDescent="0.2">
      <c r="A6" s="42" t="s">
        <v>174</v>
      </c>
      <c r="B6" s="35" t="s">
        <v>63</v>
      </c>
      <c r="C6" s="12">
        <v>210.34</v>
      </c>
      <c r="D6" s="12"/>
      <c r="E6" s="12">
        <v>47.27</v>
      </c>
      <c r="F6" s="12"/>
    </row>
    <row r="7" spans="1:6" ht="13.15" customHeight="1" x14ac:dyDescent="0.2">
      <c r="A7" s="42" t="s">
        <v>175</v>
      </c>
      <c r="B7" s="35" t="s">
        <v>56</v>
      </c>
      <c r="C7" s="12">
        <v>97.55</v>
      </c>
      <c r="D7" s="12"/>
      <c r="E7" s="12"/>
      <c r="F7" s="12"/>
    </row>
    <row r="8" spans="1:6" ht="13.15" customHeight="1" x14ac:dyDescent="0.2">
      <c r="A8" s="33" t="s">
        <v>4</v>
      </c>
      <c r="B8" s="35" t="s">
        <v>5</v>
      </c>
      <c r="C8" s="12"/>
      <c r="D8" s="12">
        <v>43.41</v>
      </c>
      <c r="E8" s="12">
        <v>2499.0300000000002</v>
      </c>
      <c r="F8" s="12"/>
    </row>
    <row r="9" spans="1:6" ht="13.15" customHeight="1" x14ac:dyDescent="0.2">
      <c r="A9" s="33" t="s">
        <v>230</v>
      </c>
      <c r="B9" s="35" t="s">
        <v>182</v>
      </c>
      <c r="C9" s="12"/>
      <c r="D9" s="12"/>
      <c r="E9" s="12"/>
      <c r="F9" s="12"/>
    </row>
    <row r="10" spans="1:6" ht="13.15" customHeight="1" x14ac:dyDescent="0.2">
      <c r="A10" s="33" t="s">
        <v>176</v>
      </c>
      <c r="B10" s="35" t="s">
        <v>38</v>
      </c>
      <c r="C10" s="12"/>
      <c r="D10" s="12"/>
      <c r="E10" s="12"/>
      <c r="F10" s="12"/>
    </row>
    <row r="11" spans="1:6" ht="13.15" customHeight="1" x14ac:dyDescent="0.2">
      <c r="A11" s="33" t="s">
        <v>177</v>
      </c>
      <c r="B11" s="35" t="s">
        <v>41</v>
      </c>
      <c r="C11" s="12"/>
      <c r="D11" s="12">
        <v>35.020000000000003</v>
      </c>
      <c r="E11" s="12">
        <v>0.53</v>
      </c>
      <c r="F11" s="12"/>
    </row>
    <row r="12" spans="1:6" ht="13.15" customHeight="1" x14ac:dyDescent="0.2">
      <c r="A12" s="33" t="s">
        <v>39</v>
      </c>
      <c r="B12" s="35" t="s">
        <v>40</v>
      </c>
      <c r="C12" s="12"/>
      <c r="D12" s="12">
        <v>7.23</v>
      </c>
      <c r="E12" s="12"/>
      <c r="F12" s="12"/>
    </row>
    <row r="13" spans="1:6" ht="13.15" customHeight="1" x14ac:dyDescent="0.2">
      <c r="A13" s="33" t="s">
        <v>178</v>
      </c>
      <c r="B13" s="35" t="s">
        <v>42</v>
      </c>
      <c r="C13" s="12"/>
      <c r="D13" s="12"/>
      <c r="E13" s="12">
        <v>2.78</v>
      </c>
      <c r="F13" s="12"/>
    </row>
    <row r="14" spans="1:6" ht="13.15" customHeight="1" x14ac:dyDescent="0.2">
      <c r="A14" s="33" t="s">
        <v>43</v>
      </c>
      <c r="B14" s="35" t="s">
        <v>44</v>
      </c>
      <c r="C14" s="12"/>
      <c r="D14" s="12"/>
      <c r="E14" s="12"/>
      <c r="F14" s="12"/>
    </row>
    <row r="15" spans="1:6" ht="13.15" customHeight="1" x14ac:dyDescent="0.2">
      <c r="A15" s="33" t="s">
        <v>7</v>
      </c>
      <c r="B15" s="35" t="s">
        <v>8</v>
      </c>
      <c r="C15" s="12"/>
      <c r="D15" s="12"/>
      <c r="E15" s="12"/>
      <c r="F15" s="12"/>
    </row>
    <row r="16" spans="1:6" ht="13.15" customHeight="1" x14ac:dyDescent="0.2">
      <c r="A16" s="33" t="s">
        <v>188</v>
      </c>
      <c r="B16" s="35" t="s">
        <v>2</v>
      </c>
      <c r="C16" s="12"/>
      <c r="D16" s="12"/>
      <c r="E16" s="12">
        <v>0.03</v>
      </c>
      <c r="F16" s="12"/>
    </row>
    <row r="17" spans="1:6" ht="13.15" customHeight="1" x14ac:dyDescent="0.2">
      <c r="A17" s="33" t="s">
        <v>189</v>
      </c>
      <c r="B17" s="35" t="s">
        <v>10</v>
      </c>
      <c r="C17" s="12"/>
      <c r="D17" s="12"/>
      <c r="E17" s="12"/>
      <c r="F17" s="12"/>
    </row>
    <row r="18" spans="1:6" ht="13.15" customHeight="1" x14ac:dyDescent="0.2">
      <c r="A18" s="33" t="s">
        <v>190</v>
      </c>
      <c r="B18" s="35" t="s">
        <v>31</v>
      </c>
      <c r="C18" s="12"/>
      <c r="D18" s="12"/>
      <c r="E18" s="12"/>
      <c r="F18" s="12"/>
    </row>
    <row r="19" spans="1:6" ht="13.15" customHeight="1" x14ac:dyDescent="0.2">
      <c r="A19" s="33" t="s">
        <v>191</v>
      </c>
      <c r="B19" s="35" t="s">
        <v>3</v>
      </c>
      <c r="C19" s="12"/>
      <c r="D19" s="12"/>
      <c r="E19" s="12"/>
      <c r="F19" s="12"/>
    </row>
    <row r="20" spans="1:6" ht="13.15" customHeight="1" x14ac:dyDescent="0.2">
      <c r="A20" s="33" t="s">
        <v>192</v>
      </c>
      <c r="B20" s="36" t="s">
        <v>9</v>
      </c>
      <c r="C20" s="12"/>
      <c r="D20" s="12"/>
      <c r="E20" s="12"/>
      <c r="F20" s="12"/>
    </row>
    <row r="21" spans="1:6" ht="13.15" customHeight="1" x14ac:dyDescent="0.2">
      <c r="A21" s="33" t="s">
        <v>193</v>
      </c>
      <c r="B21" s="36" t="s">
        <v>32</v>
      </c>
      <c r="C21" s="12"/>
      <c r="D21" s="12"/>
      <c r="E21" s="12"/>
      <c r="F21" s="12"/>
    </row>
    <row r="22" spans="1:6" ht="13.15" customHeight="1" x14ac:dyDescent="0.2">
      <c r="A22" s="33" t="s">
        <v>194</v>
      </c>
      <c r="B22" s="36" t="s">
        <v>33</v>
      </c>
      <c r="C22" s="12"/>
      <c r="D22" s="12"/>
      <c r="E22" s="12"/>
      <c r="F22" s="12"/>
    </row>
    <row r="23" spans="1:6" ht="13.15" customHeight="1" x14ac:dyDescent="0.2">
      <c r="A23" s="33" t="s">
        <v>195</v>
      </c>
      <c r="B23" s="36" t="s">
        <v>34</v>
      </c>
      <c r="C23" s="12"/>
      <c r="D23" s="12"/>
      <c r="E23" s="12"/>
      <c r="F23" s="12"/>
    </row>
    <row r="24" spans="1:6" ht="13.15" customHeight="1" x14ac:dyDescent="0.2">
      <c r="A24" s="33" t="s">
        <v>196</v>
      </c>
      <c r="B24" s="36" t="s">
        <v>35</v>
      </c>
      <c r="C24" s="12"/>
      <c r="D24" s="12"/>
      <c r="E24" s="12"/>
      <c r="F24" s="12"/>
    </row>
    <row r="25" spans="1:6" ht="13.15" customHeight="1" x14ac:dyDescent="0.2">
      <c r="A25" s="33" t="s">
        <v>197</v>
      </c>
      <c r="B25" s="36" t="s">
        <v>36</v>
      </c>
      <c r="C25" s="12"/>
      <c r="D25" s="12"/>
      <c r="E25" s="12"/>
      <c r="F25" s="12"/>
    </row>
    <row r="26" spans="1:6" ht="13.15" customHeight="1" x14ac:dyDescent="0.2">
      <c r="A26" s="33" t="s">
        <v>198</v>
      </c>
      <c r="B26" s="36" t="s">
        <v>37</v>
      </c>
      <c r="C26" s="12"/>
      <c r="D26" s="12"/>
      <c r="E26" s="12"/>
      <c r="F26" s="12"/>
    </row>
    <row r="27" spans="1:6" ht="13.15" customHeight="1" x14ac:dyDescent="0.2">
      <c r="A27" s="33" t="s">
        <v>231</v>
      </c>
      <c r="B27" s="36" t="s">
        <v>53</v>
      </c>
      <c r="C27" s="12"/>
      <c r="D27" s="12"/>
      <c r="E27" s="12"/>
      <c r="F27" s="12"/>
    </row>
    <row r="28" spans="1:6" ht="13.15" customHeight="1" x14ac:dyDescent="0.2">
      <c r="A28" s="33" t="s">
        <v>179</v>
      </c>
      <c r="B28" s="35" t="s">
        <v>29</v>
      </c>
      <c r="C28" s="12"/>
      <c r="D28" s="12"/>
      <c r="E28" s="12">
        <v>5.46</v>
      </c>
      <c r="F28" s="12"/>
    </row>
    <row r="29" spans="1:6" ht="13.15" customHeight="1" x14ac:dyDescent="0.2">
      <c r="A29" s="43" t="s">
        <v>180</v>
      </c>
      <c r="B29" s="35" t="s">
        <v>11</v>
      </c>
      <c r="C29" s="12"/>
      <c r="D29" s="12"/>
      <c r="E29" s="12"/>
      <c r="F29" s="12"/>
    </row>
    <row r="30" spans="1:6" ht="13.15" customHeight="1" x14ac:dyDescent="0.2">
      <c r="A30" s="33" t="s">
        <v>18</v>
      </c>
      <c r="B30" s="35" t="s">
        <v>19</v>
      </c>
      <c r="C30" s="12"/>
      <c r="D30" s="12"/>
      <c r="E30" s="12"/>
      <c r="F30" s="12"/>
    </row>
    <row r="31" spans="1:6" ht="13.15" customHeight="1" x14ac:dyDescent="0.2">
      <c r="A31" s="33" t="s">
        <v>12</v>
      </c>
      <c r="B31" s="35" t="s">
        <v>13</v>
      </c>
      <c r="C31" s="12"/>
      <c r="D31" s="12"/>
      <c r="E31" s="12"/>
      <c r="F31" s="12"/>
    </row>
    <row r="32" spans="1:6" ht="13.15" customHeight="1" x14ac:dyDescent="0.2">
      <c r="A32" s="33" t="s">
        <v>16</v>
      </c>
      <c r="B32" s="35" t="s">
        <v>17</v>
      </c>
      <c r="C32" s="12"/>
      <c r="D32" s="12"/>
      <c r="E32" s="12"/>
      <c r="F32" s="12"/>
    </row>
    <row r="33" spans="1:6" ht="13.15" customHeight="1" x14ac:dyDescent="0.2">
      <c r="A33" s="33" t="s">
        <v>14</v>
      </c>
      <c r="B33" s="35" t="s">
        <v>15</v>
      </c>
      <c r="C33" s="12"/>
      <c r="D33" s="12"/>
      <c r="E33" s="12"/>
      <c r="F33" s="12"/>
    </row>
    <row r="34" spans="1:6" ht="13.15" customHeight="1" x14ac:dyDescent="0.2">
      <c r="A34" s="33" t="s">
        <v>20</v>
      </c>
      <c r="B34" s="35" t="s">
        <v>21</v>
      </c>
      <c r="C34" s="12"/>
      <c r="D34" s="12"/>
      <c r="E34" s="12"/>
      <c r="F34" s="12"/>
    </row>
    <row r="35" spans="1:6" ht="13.15" customHeight="1" x14ac:dyDescent="0.2">
      <c r="A35" s="33" t="s">
        <v>199</v>
      </c>
      <c r="B35" s="36" t="s">
        <v>45</v>
      </c>
      <c r="C35" s="12"/>
      <c r="D35" s="12"/>
      <c r="E35" s="12">
        <v>7.0000000000000007E-2</v>
      </c>
      <c r="F35" s="12"/>
    </row>
    <row r="36" spans="1:6" ht="13.15" customHeight="1" x14ac:dyDescent="0.2">
      <c r="A36" s="33" t="s">
        <v>200</v>
      </c>
      <c r="B36" s="36" t="s">
        <v>46</v>
      </c>
      <c r="C36" s="12"/>
      <c r="D36" s="12"/>
      <c r="E36" s="12">
        <v>0.14000000000000001</v>
      </c>
      <c r="F36" s="12"/>
    </row>
    <row r="37" spans="1:6" ht="13.15" customHeight="1" x14ac:dyDescent="0.2">
      <c r="A37" s="33" t="s">
        <v>201</v>
      </c>
      <c r="B37" s="36" t="s">
        <v>47</v>
      </c>
      <c r="C37" s="12"/>
      <c r="D37" s="12"/>
      <c r="E37" s="12"/>
      <c r="F37" s="12"/>
    </row>
    <row r="38" spans="1:6" ht="13.15" customHeight="1" x14ac:dyDescent="0.2">
      <c r="A38" s="33" t="s">
        <v>202</v>
      </c>
      <c r="B38" s="36" t="s">
        <v>48</v>
      </c>
      <c r="C38" s="12"/>
      <c r="D38" s="12"/>
      <c r="E38" s="12">
        <v>7.01</v>
      </c>
      <c r="F38" s="12"/>
    </row>
    <row r="39" spans="1:6" ht="13.15" customHeight="1" x14ac:dyDescent="0.2">
      <c r="A39" s="33" t="s">
        <v>203</v>
      </c>
      <c r="B39" s="36" t="s">
        <v>49</v>
      </c>
      <c r="C39" s="12"/>
      <c r="D39" s="12"/>
      <c r="E39" s="12"/>
      <c r="F39" s="12"/>
    </row>
    <row r="40" spans="1:6" ht="13.15" customHeight="1" x14ac:dyDescent="0.2">
      <c r="A40" s="33" t="s">
        <v>204</v>
      </c>
      <c r="B40" s="36" t="s">
        <v>50</v>
      </c>
      <c r="C40" s="12"/>
      <c r="D40" s="12"/>
      <c r="E40" s="12"/>
      <c r="F40" s="12"/>
    </row>
    <row r="41" spans="1:6" ht="13.15" customHeight="1" x14ac:dyDescent="0.2">
      <c r="A41" s="33" t="s">
        <v>205</v>
      </c>
      <c r="B41" s="36" t="s">
        <v>51</v>
      </c>
      <c r="C41" s="12"/>
      <c r="D41" s="12"/>
      <c r="E41" s="12">
        <v>24.65</v>
      </c>
      <c r="F41" s="12"/>
    </row>
    <row r="42" spans="1:6" ht="13.15" customHeight="1" x14ac:dyDescent="0.2">
      <c r="A42" s="33" t="s">
        <v>206</v>
      </c>
      <c r="B42" s="36" t="s">
        <v>52</v>
      </c>
      <c r="C42" s="12"/>
      <c r="D42" s="12"/>
      <c r="E42" s="12">
        <v>1.74</v>
      </c>
      <c r="F42" s="12"/>
    </row>
    <row r="43" spans="1:6" ht="13.15" customHeight="1" x14ac:dyDescent="0.2">
      <c r="A43" s="33" t="s">
        <v>207</v>
      </c>
      <c r="B43" s="36" t="s">
        <v>6</v>
      </c>
      <c r="C43" s="12"/>
      <c r="D43" s="12"/>
      <c r="E43" s="12"/>
      <c r="F43" s="12"/>
    </row>
    <row r="44" spans="1:6" ht="13.15" customHeight="1" x14ac:dyDescent="0.2">
      <c r="A44" s="33" t="s">
        <v>233</v>
      </c>
      <c r="B44" s="36" t="s">
        <v>183</v>
      </c>
      <c r="C44" s="12"/>
      <c r="D44" s="12"/>
      <c r="E44" s="12"/>
      <c r="F44" s="12"/>
    </row>
    <row r="45" spans="1:6" ht="13.15" customHeight="1" x14ac:dyDescent="0.2">
      <c r="A45" s="33" t="s">
        <v>208</v>
      </c>
      <c r="B45" s="36" t="s">
        <v>184</v>
      </c>
      <c r="C45" s="12"/>
      <c r="D45" s="12"/>
      <c r="E45" s="12"/>
      <c r="F45" s="12"/>
    </row>
    <row r="46" spans="1:6" ht="13.15" customHeight="1" x14ac:dyDescent="0.2">
      <c r="A46" s="33" t="s">
        <v>209</v>
      </c>
      <c r="B46" s="36" t="s">
        <v>24</v>
      </c>
      <c r="C46" s="12"/>
      <c r="D46" s="12"/>
      <c r="E46" s="12"/>
      <c r="F46" s="12"/>
    </row>
    <row r="47" spans="1:6" ht="13.15" customHeight="1" x14ac:dyDescent="0.2">
      <c r="A47" s="33" t="s">
        <v>210</v>
      </c>
      <c r="B47" s="36" t="s">
        <v>25</v>
      </c>
      <c r="C47" s="12"/>
      <c r="D47" s="12"/>
      <c r="E47" s="12"/>
      <c r="F47" s="12"/>
    </row>
    <row r="48" spans="1:6" ht="13.15" customHeight="1" x14ac:dyDescent="0.2">
      <c r="A48" s="33" t="s">
        <v>211</v>
      </c>
      <c r="B48" s="36" t="s">
        <v>26</v>
      </c>
      <c r="C48" s="12"/>
      <c r="D48" s="12"/>
      <c r="E48" s="12"/>
      <c r="F48" s="12"/>
    </row>
    <row r="49" spans="1:7" ht="13.15" customHeight="1" x14ac:dyDescent="0.2">
      <c r="A49" s="33" t="s">
        <v>212</v>
      </c>
      <c r="B49" s="36" t="s">
        <v>27</v>
      </c>
      <c r="C49" s="12"/>
      <c r="D49" s="12"/>
      <c r="E49" s="12"/>
      <c r="F49" s="12"/>
    </row>
    <row r="50" spans="1:7" ht="13.15" customHeight="1" x14ac:dyDescent="0.2">
      <c r="A50" s="33" t="s">
        <v>213</v>
      </c>
      <c r="B50" s="36" t="s">
        <v>30</v>
      </c>
      <c r="C50" s="12"/>
      <c r="D50" s="12"/>
      <c r="E50" s="12"/>
      <c r="F50" s="12"/>
    </row>
    <row r="51" spans="1:7" ht="13.15" customHeight="1" x14ac:dyDescent="0.2">
      <c r="A51" s="33" t="s">
        <v>232</v>
      </c>
      <c r="B51" s="36" t="s">
        <v>28</v>
      </c>
      <c r="C51" s="12"/>
      <c r="D51" s="12"/>
      <c r="E51" s="12"/>
      <c r="F51" s="12"/>
    </row>
    <row r="52" spans="1:7" ht="13.15" customHeight="1" x14ac:dyDescent="0.2">
      <c r="A52" s="48" t="s">
        <v>22</v>
      </c>
      <c r="B52" s="49" t="s">
        <v>23</v>
      </c>
      <c r="C52" s="12"/>
      <c r="D52" s="12"/>
      <c r="E52" s="12"/>
      <c r="F52" s="12"/>
    </row>
    <row r="53" spans="1:7" ht="13.15" customHeight="1" x14ac:dyDescent="0.2">
      <c r="A53" s="33" t="s">
        <v>214</v>
      </c>
      <c r="B53" s="35" t="s">
        <v>215</v>
      </c>
      <c r="C53" s="12"/>
      <c r="D53" s="12"/>
      <c r="E53" s="12"/>
      <c r="F53" s="12"/>
    </row>
    <row r="54" spans="1:7" ht="13.15" customHeight="1" x14ac:dyDescent="0.2">
      <c r="A54" s="33" t="s">
        <v>216</v>
      </c>
      <c r="B54" s="35" t="s">
        <v>217</v>
      </c>
      <c r="C54" s="12"/>
      <c r="D54" s="12"/>
      <c r="E54" s="12"/>
      <c r="F54" s="12"/>
    </row>
    <row r="55" spans="1:7" ht="13.15" customHeight="1" x14ac:dyDescent="0.2">
      <c r="A55" s="33" t="s">
        <v>218</v>
      </c>
      <c r="B55" s="35" t="s">
        <v>219</v>
      </c>
      <c r="C55" s="12"/>
      <c r="D55" s="12"/>
      <c r="E55" s="12"/>
      <c r="F55" s="12"/>
    </row>
    <row r="56" spans="1:7" ht="13.15" customHeight="1" x14ac:dyDescent="0.2">
      <c r="A56" s="48" t="s">
        <v>220</v>
      </c>
      <c r="B56" s="49" t="s">
        <v>221</v>
      </c>
      <c r="C56" s="12"/>
      <c r="D56" s="12"/>
      <c r="E56" s="12"/>
      <c r="F56" s="12"/>
    </row>
    <row r="57" spans="1:7" ht="13.15" customHeight="1" x14ac:dyDescent="0.2">
      <c r="A57" s="48" t="s">
        <v>222</v>
      </c>
      <c r="B57" s="49" t="s">
        <v>223</v>
      </c>
      <c r="C57" s="12"/>
      <c r="D57" s="12"/>
      <c r="E57" s="12"/>
      <c r="F57" s="12"/>
    </row>
    <row r="58" spans="1:7" ht="13.15" customHeight="1" x14ac:dyDescent="0.2">
      <c r="A58" s="33" t="s">
        <v>224</v>
      </c>
      <c r="B58" s="35" t="s">
        <v>225</v>
      </c>
      <c r="C58" s="12"/>
      <c r="D58" s="12"/>
      <c r="E58" s="12">
        <v>9.7200000000000006</v>
      </c>
      <c r="F58" s="12"/>
    </row>
    <row r="59" spans="1:7" ht="13.15" customHeight="1" x14ac:dyDescent="0.2">
      <c r="A59" s="33" t="s">
        <v>226</v>
      </c>
      <c r="B59" s="35" t="s">
        <v>227</v>
      </c>
      <c r="C59" s="12"/>
      <c r="D59" s="12"/>
      <c r="E59" s="12"/>
      <c r="F59" s="12"/>
    </row>
    <row r="60" spans="1:7" ht="13.15" customHeight="1" x14ac:dyDescent="0.2">
      <c r="A60" s="42" t="s">
        <v>228</v>
      </c>
      <c r="B60" s="35" t="s">
        <v>229</v>
      </c>
      <c r="C60" s="12"/>
      <c r="D60" s="12"/>
      <c r="E60" s="12">
        <v>52.09</v>
      </c>
      <c r="F60" s="12"/>
    </row>
    <row r="61" spans="1:7" ht="13.15" customHeight="1" x14ac:dyDescent="0.2">
      <c r="A61" s="33" t="s">
        <v>181</v>
      </c>
      <c r="B61" s="35" t="s">
        <v>185</v>
      </c>
      <c r="C61" s="12"/>
      <c r="D61" s="12"/>
      <c r="E61" s="12">
        <v>73.42</v>
      </c>
      <c r="F61" s="12"/>
    </row>
    <row r="62" spans="1:7" ht="13.15" customHeight="1" x14ac:dyDescent="0.2">
      <c r="A62" s="33" t="s">
        <v>54</v>
      </c>
      <c r="B62" s="35" t="s">
        <v>55</v>
      </c>
      <c r="C62" s="12"/>
      <c r="D62" s="12"/>
      <c r="E62" s="12"/>
      <c r="F62" s="12"/>
    </row>
    <row r="63" spans="1:7" ht="13.15" customHeight="1" x14ac:dyDescent="0.2">
      <c r="A63" s="43" t="s">
        <v>187</v>
      </c>
      <c r="B63" s="35" t="s">
        <v>186</v>
      </c>
      <c r="C63" s="12">
        <f>18.29+464.2</f>
        <v>482.49</v>
      </c>
      <c r="D63" s="12">
        <v>1052.6300000000001</v>
      </c>
      <c r="E63" s="12"/>
      <c r="F63" s="12"/>
    </row>
    <row r="64" spans="1:7" ht="13.15" customHeight="1" x14ac:dyDescent="0.2">
      <c r="A64" s="4"/>
      <c r="B64" s="5"/>
      <c r="C64" s="25">
        <f>SUM(C6:C63)</f>
        <v>790.38</v>
      </c>
      <c r="D64" s="25">
        <f>SUM(D6:D63)</f>
        <v>1138.2900000000002</v>
      </c>
      <c r="E64" s="25">
        <f>SUM(E6:E63)</f>
        <v>2723.940000000001</v>
      </c>
      <c r="F64" s="25">
        <f>SUM(F6:F63)</f>
        <v>0</v>
      </c>
      <c r="G64" s="32">
        <f>SUM(C64:F64)</f>
        <v>4652.6100000000006</v>
      </c>
    </row>
    <row r="65" spans="1:6" ht="13.15" customHeight="1" x14ac:dyDescent="0.2">
      <c r="A65" s="4"/>
      <c r="B65" s="5"/>
      <c r="C65" s="25"/>
      <c r="D65" s="25"/>
      <c r="E65" s="25"/>
      <c r="F65" s="25"/>
    </row>
    <row r="66" spans="1:6" ht="15" customHeight="1" x14ac:dyDescent="0.2">
      <c r="A66" s="6" t="s">
        <v>150</v>
      </c>
      <c r="B66" s="7" t="s">
        <v>64</v>
      </c>
      <c r="C66" s="19"/>
      <c r="D66" s="19"/>
      <c r="E66" s="20"/>
      <c r="F66" s="19"/>
    </row>
    <row r="67" spans="1:6" ht="15" customHeight="1" x14ac:dyDescent="0.2">
      <c r="A67" s="6" t="s">
        <v>151</v>
      </c>
      <c r="B67" s="7" t="s">
        <v>66</v>
      </c>
      <c r="C67" s="19"/>
      <c r="D67" s="19"/>
      <c r="E67" s="20"/>
      <c r="F67" s="19"/>
    </row>
    <row r="68" spans="1:6" ht="15" customHeight="1" x14ac:dyDescent="0.2">
      <c r="A68" s="6" t="s">
        <v>152</v>
      </c>
      <c r="B68" s="7" t="s">
        <v>68</v>
      </c>
      <c r="C68" s="19"/>
      <c r="D68" s="19"/>
      <c r="E68" s="28"/>
      <c r="F68" s="19"/>
    </row>
    <row r="69" spans="1:6" ht="15" customHeight="1" x14ac:dyDescent="0.2">
      <c r="A69" s="6" t="s">
        <v>73</v>
      </c>
      <c r="B69" s="7" t="s">
        <v>72</v>
      </c>
      <c r="C69" s="19"/>
      <c r="D69" s="19"/>
      <c r="E69" s="22"/>
      <c r="F69" s="19"/>
    </row>
    <row r="70" spans="1:6" ht="15" customHeight="1" x14ac:dyDescent="0.2">
      <c r="A70" s="6" t="s">
        <v>153</v>
      </c>
      <c r="B70" s="8" t="s">
        <v>74</v>
      </c>
      <c r="C70" s="19"/>
      <c r="D70" s="19"/>
      <c r="E70" s="20"/>
      <c r="F70" s="19"/>
    </row>
    <row r="71" spans="1:6" ht="15" customHeight="1" x14ac:dyDescent="0.2">
      <c r="A71" s="6" t="s">
        <v>70</v>
      </c>
      <c r="B71" s="8"/>
      <c r="C71" s="19"/>
      <c r="D71" s="19"/>
      <c r="E71" s="22"/>
      <c r="F71" s="19"/>
    </row>
    <row r="72" spans="1:6" ht="11.45" customHeight="1" x14ac:dyDescent="0.2">
      <c r="B72" s="2"/>
    </row>
    <row r="73" spans="1:6" ht="11.45" customHeight="1" x14ac:dyDescent="0.2">
      <c r="B73" s="2"/>
    </row>
    <row r="74" spans="1:6" ht="11.45" customHeight="1" x14ac:dyDescent="0.2">
      <c r="B74" s="2"/>
    </row>
    <row r="75" spans="1:6" ht="11.45" customHeight="1" x14ac:dyDescent="0.2">
      <c r="B75" s="2"/>
    </row>
    <row r="76" spans="1:6" ht="11.45" customHeight="1" x14ac:dyDescent="0.2">
      <c r="B76" s="2"/>
    </row>
    <row r="77" spans="1:6" ht="11.45" customHeight="1" x14ac:dyDescent="0.2">
      <c r="B77" s="2"/>
    </row>
    <row r="78" spans="1:6" ht="11.45" customHeight="1" x14ac:dyDescent="0.2">
      <c r="B78" s="2"/>
    </row>
    <row r="79" spans="1:6" ht="11.45" customHeight="1" x14ac:dyDescent="0.2">
      <c r="B79" s="2"/>
    </row>
    <row r="80" spans="1:6" ht="11.45" customHeight="1" x14ac:dyDescent="0.2">
      <c r="B80" s="2"/>
    </row>
    <row r="81" spans="2:2" ht="11.45" customHeight="1" x14ac:dyDescent="0.2">
      <c r="B81" s="2"/>
    </row>
    <row r="82" spans="2:2" ht="11.45" customHeight="1" x14ac:dyDescent="0.2">
      <c r="B82" s="2"/>
    </row>
    <row r="83" spans="2:2" ht="11.45" customHeight="1" x14ac:dyDescent="0.2">
      <c r="B83" s="2"/>
    </row>
    <row r="84" spans="2:2" ht="11.45" customHeight="1" x14ac:dyDescent="0.2">
      <c r="B84" s="2"/>
    </row>
    <row r="85" spans="2:2" ht="11.45" customHeight="1" x14ac:dyDescent="0.2">
      <c r="B85" s="2"/>
    </row>
    <row r="86" spans="2:2" ht="11.45" customHeight="1" x14ac:dyDescent="0.2">
      <c r="B86" s="2"/>
    </row>
    <row r="87" spans="2:2" ht="11.45" customHeight="1" x14ac:dyDescent="0.2">
      <c r="B87" s="2"/>
    </row>
    <row r="88" spans="2:2" ht="11.45" customHeight="1" x14ac:dyDescent="0.2">
      <c r="B88" s="2"/>
    </row>
    <row r="89" spans="2:2" ht="11.45" customHeight="1" x14ac:dyDescent="0.2">
      <c r="B89" s="2"/>
    </row>
    <row r="90" spans="2:2" ht="11.45" customHeight="1" x14ac:dyDescent="0.2">
      <c r="B90" s="2"/>
    </row>
    <row r="91" spans="2:2" ht="11.45" customHeight="1" x14ac:dyDescent="0.2">
      <c r="B91" s="2"/>
    </row>
    <row r="92" spans="2:2" ht="11.45" customHeight="1" x14ac:dyDescent="0.2">
      <c r="B92" s="2"/>
    </row>
    <row r="93" spans="2:2" ht="11.45" customHeight="1" x14ac:dyDescent="0.2">
      <c r="B93" s="2"/>
    </row>
    <row r="94" spans="2:2" ht="11.45" customHeight="1" x14ac:dyDescent="0.2">
      <c r="B94" s="2"/>
    </row>
    <row r="95" spans="2:2" ht="11.45" customHeight="1" x14ac:dyDescent="0.2">
      <c r="B95" s="2"/>
    </row>
    <row r="96" spans="2:2" ht="11.45" customHeight="1" x14ac:dyDescent="0.2">
      <c r="B96" s="2"/>
    </row>
    <row r="97" spans="2:2" ht="11.45" customHeight="1" x14ac:dyDescent="0.2">
      <c r="B97" s="2"/>
    </row>
    <row r="98" spans="2:2" ht="11.45" customHeight="1" x14ac:dyDescent="0.2">
      <c r="B98" s="2"/>
    </row>
    <row r="99" spans="2:2" ht="11.45" customHeight="1" x14ac:dyDescent="0.2">
      <c r="B99" s="2"/>
    </row>
    <row r="100" spans="2:2" ht="11.45" customHeight="1" x14ac:dyDescent="0.2">
      <c r="B100" s="2"/>
    </row>
    <row r="101" spans="2:2" ht="11.45" customHeight="1" x14ac:dyDescent="0.2">
      <c r="B101" s="2"/>
    </row>
    <row r="102" spans="2:2" ht="11.45" customHeight="1" x14ac:dyDescent="0.2">
      <c r="B102" s="2"/>
    </row>
    <row r="103" spans="2:2" ht="11.45" customHeight="1" x14ac:dyDescent="0.2">
      <c r="B103" s="2"/>
    </row>
    <row r="104" spans="2:2" ht="11.45" customHeight="1" x14ac:dyDescent="0.2">
      <c r="B104" s="2"/>
    </row>
    <row r="105" spans="2:2" ht="11.45" customHeight="1" x14ac:dyDescent="0.2">
      <c r="B105" s="2"/>
    </row>
    <row r="106" spans="2:2" ht="11.45" customHeight="1" x14ac:dyDescent="0.2">
      <c r="B106" s="2"/>
    </row>
    <row r="107" spans="2:2" ht="11.45" customHeight="1" x14ac:dyDescent="0.2">
      <c r="B107" s="2"/>
    </row>
    <row r="108" spans="2:2" ht="11.45" customHeight="1" x14ac:dyDescent="0.2">
      <c r="B108" s="2"/>
    </row>
    <row r="109" spans="2:2" ht="11.45" customHeight="1" x14ac:dyDescent="0.2">
      <c r="B109" s="2"/>
    </row>
    <row r="110" spans="2:2" ht="11.45" customHeight="1" x14ac:dyDescent="0.2">
      <c r="B110" s="2"/>
    </row>
    <row r="111" spans="2:2" ht="11.45" customHeight="1" x14ac:dyDescent="0.2">
      <c r="B111" s="2"/>
    </row>
    <row r="112" spans="2:2" ht="11.45" customHeight="1" x14ac:dyDescent="0.2">
      <c r="B112" s="2"/>
    </row>
    <row r="113" spans="2:2" ht="11.45" customHeight="1" x14ac:dyDescent="0.2">
      <c r="B113" s="2"/>
    </row>
    <row r="114" spans="2:2" ht="11.45" customHeight="1" x14ac:dyDescent="0.2">
      <c r="B114" s="2"/>
    </row>
    <row r="115" spans="2:2" ht="11.45" customHeight="1" x14ac:dyDescent="0.2">
      <c r="B115" s="2"/>
    </row>
    <row r="116" spans="2:2" ht="11.45" customHeight="1" x14ac:dyDescent="0.2">
      <c r="B116" s="2"/>
    </row>
    <row r="117" spans="2:2" ht="11.45" customHeight="1" x14ac:dyDescent="0.2">
      <c r="B117" s="2"/>
    </row>
    <row r="118" spans="2:2" ht="11.45" customHeight="1" x14ac:dyDescent="0.2">
      <c r="B118" s="2"/>
    </row>
    <row r="119" spans="2:2" ht="11.45" customHeight="1" x14ac:dyDescent="0.2">
      <c r="B119" s="2"/>
    </row>
    <row r="120" spans="2:2" ht="11.45" customHeight="1" x14ac:dyDescent="0.2">
      <c r="B120" s="2"/>
    </row>
    <row r="121" spans="2:2" ht="11.45" customHeight="1" x14ac:dyDescent="0.2">
      <c r="B121" s="2"/>
    </row>
    <row r="122" spans="2:2" ht="11.45" customHeight="1" x14ac:dyDescent="0.2">
      <c r="B122" s="2"/>
    </row>
    <row r="123" spans="2:2" ht="11.45" customHeight="1" x14ac:dyDescent="0.2">
      <c r="B123" s="2"/>
    </row>
    <row r="124" spans="2:2" ht="11.45" customHeight="1" x14ac:dyDescent="0.2">
      <c r="B124" s="2"/>
    </row>
    <row r="125" spans="2:2" ht="11.45" customHeight="1" x14ac:dyDescent="0.2">
      <c r="B125" s="2"/>
    </row>
    <row r="126" spans="2:2" ht="11.45" customHeight="1" x14ac:dyDescent="0.2">
      <c r="B126" s="2"/>
    </row>
    <row r="127" spans="2:2" ht="11.45" customHeight="1" x14ac:dyDescent="0.2">
      <c r="B127" s="2"/>
    </row>
    <row r="128" spans="2:2" ht="11.45" customHeight="1" x14ac:dyDescent="0.2">
      <c r="B128" s="2"/>
    </row>
    <row r="129" spans="2:2" ht="11.45" customHeight="1" x14ac:dyDescent="0.2">
      <c r="B129" s="2"/>
    </row>
    <row r="130" spans="2:2" ht="11.45" customHeight="1" x14ac:dyDescent="0.2">
      <c r="B130" s="2"/>
    </row>
    <row r="131" spans="2:2" ht="11.45" customHeight="1" x14ac:dyDescent="0.2">
      <c r="B131" s="2"/>
    </row>
    <row r="132" spans="2:2" ht="11.45" customHeight="1" x14ac:dyDescent="0.2">
      <c r="B132" s="2"/>
    </row>
    <row r="133" spans="2:2" ht="11.45" customHeight="1" x14ac:dyDescent="0.2">
      <c r="B133" s="2"/>
    </row>
    <row r="134" spans="2:2" ht="11.45" customHeight="1" x14ac:dyDescent="0.2">
      <c r="B134" s="2"/>
    </row>
    <row r="135" spans="2:2" ht="11.45" customHeight="1" x14ac:dyDescent="0.2">
      <c r="B135" s="2"/>
    </row>
    <row r="136" spans="2:2" ht="11.45" customHeight="1" x14ac:dyDescent="0.2">
      <c r="B136" s="2"/>
    </row>
    <row r="137" spans="2:2" ht="11.45" customHeight="1" x14ac:dyDescent="0.2">
      <c r="B137" s="2"/>
    </row>
    <row r="138" spans="2:2" ht="11.45" customHeight="1" x14ac:dyDescent="0.2">
      <c r="B138" s="2"/>
    </row>
    <row r="139" spans="2:2" ht="11.45" customHeight="1" x14ac:dyDescent="0.2">
      <c r="B139" s="2"/>
    </row>
    <row r="140" spans="2:2" ht="11.45" customHeight="1" x14ac:dyDescent="0.2">
      <c r="B140" s="2"/>
    </row>
    <row r="141" spans="2:2" ht="11.45" customHeight="1" x14ac:dyDescent="0.2">
      <c r="B141" s="2"/>
    </row>
    <row r="142" spans="2:2" ht="11.45" customHeight="1" x14ac:dyDescent="0.2">
      <c r="B142" s="2"/>
    </row>
    <row r="143" spans="2:2" ht="11.45" customHeight="1" x14ac:dyDescent="0.2">
      <c r="B143" s="2"/>
    </row>
    <row r="144" spans="2:2" ht="11.45" customHeight="1" x14ac:dyDescent="0.2">
      <c r="B144" s="2"/>
    </row>
    <row r="145" spans="2:2" ht="11.45" customHeight="1" x14ac:dyDescent="0.2">
      <c r="B145" s="2"/>
    </row>
    <row r="146" spans="2:2" ht="11.45" customHeight="1" x14ac:dyDescent="0.2">
      <c r="B146" s="2"/>
    </row>
    <row r="147" spans="2:2" ht="11.45" customHeight="1" x14ac:dyDescent="0.2">
      <c r="B147" s="2"/>
    </row>
    <row r="148" spans="2:2" ht="11.45" customHeight="1" x14ac:dyDescent="0.2">
      <c r="B148" s="2"/>
    </row>
    <row r="149" spans="2:2" ht="11.45" customHeight="1" x14ac:dyDescent="0.2">
      <c r="B149" s="2"/>
    </row>
    <row r="150" spans="2:2" ht="11.45" customHeight="1" x14ac:dyDescent="0.2">
      <c r="B150" s="2"/>
    </row>
    <row r="151" spans="2:2" ht="11.45" customHeight="1" x14ac:dyDescent="0.2">
      <c r="B151" s="2"/>
    </row>
    <row r="152" spans="2:2" ht="11.45" customHeight="1" x14ac:dyDescent="0.2">
      <c r="B152" s="2"/>
    </row>
    <row r="153" spans="2:2" ht="11.45" customHeight="1" x14ac:dyDescent="0.2">
      <c r="B153" s="2"/>
    </row>
    <row r="154" spans="2:2" ht="11.45" customHeight="1" x14ac:dyDescent="0.2">
      <c r="B154" s="2"/>
    </row>
    <row r="155" spans="2:2" ht="11.45" customHeight="1" x14ac:dyDescent="0.2">
      <c r="B155" s="2"/>
    </row>
    <row r="156" spans="2:2" ht="11.45" customHeight="1" x14ac:dyDescent="0.2">
      <c r="B156" s="2"/>
    </row>
    <row r="157" spans="2:2" ht="11.45" customHeight="1" x14ac:dyDescent="0.2">
      <c r="B157" s="2"/>
    </row>
    <row r="158" spans="2:2" ht="11.45" customHeight="1" x14ac:dyDescent="0.2">
      <c r="B158" s="2"/>
    </row>
    <row r="159" spans="2:2" ht="11.45" customHeight="1" x14ac:dyDescent="0.2">
      <c r="B159" s="2"/>
    </row>
    <row r="160" spans="2:2" ht="11.45" customHeight="1" x14ac:dyDescent="0.2">
      <c r="B160" s="2"/>
    </row>
    <row r="161" spans="2:2" ht="11.45" customHeight="1" x14ac:dyDescent="0.2">
      <c r="B161" s="2"/>
    </row>
    <row r="162" spans="2:2" ht="11.45" customHeight="1" x14ac:dyDescent="0.2">
      <c r="B162" s="2"/>
    </row>
    <row r="163" spans="2:2" ht="11.45" customHeight="1" x14ac:dyDescent="0.2">
      <c r="B163" s="2"/>
    </row>
    <row r="164" spans="2:2" ht="11.45" customHeight="1" x14ac:dyDescent="0.2">
      <c r="B164" s="2"/>
    </row>
    <row r="165" spans="2:2" ht="11.45" customHeight="1" x14ac:dyDescent="0.2">
      <c r="B165" s="2"/>
    </row>
    <row r="166" spans="2:2" ht="11.45" customHeight="1" x14ac:dyDescent="0.2">
      <c r="B166" s="2"/>
    </row>
    <row r="167" spans="2:2" ht="11.45" customHeight="1" x14ac:dyDescent="0.2">
      <c r="B167" s="2"/>
    </row>
    <row r="168" spans="2:2" ht="11.45" customHeight="1" x14ac:dyDescent="0.2">
      <c r="B168" s="2"/>
    </row>
    <row r="169" spans="2:2" ht="11.45" customHeight="1" x14ac:dyDescent="0.2">
      <c r="B169" s="2"/>
    </row>
    <row r="170" spans="2:2" ht="11.45" customHeight="1" x14ac:dyDescent="0.2">
      <c r="B170" s="2"/>
    </row>
    <row r="171" spans="2:2" ht="11.45" customHeight="1" x14ac:dyDescent="0.2">
      <c r="B171" s="2"/>
    </row>
    <row r="172" spans="2:2" ht="11.45" customHeight="1" x14ac:dyDescent="0.2">
      <c r="B172" s="2"/>
    </row>
    <row r="173" spans="2:2" ht="11.45" customHeight="1" x14ac:dyDescent="0.2">
      <c r="B173" s="2"/>
    </row>
    <row r="174" spans="2:2" ht="11.45" customHeight="1" x14ac:dyDescent="0.2">
      <c r="B174" s="2"/>
    </row>
    <row r="175" spans="2:2" ht="11.45" customHeight="1" x14ac:dyDescent="0.2">
      <c r="B175" s="2"/>
    </row>
    <row r="176" spans="2:2" ht="11.45" customHeight="1" x14ac:dyDescent="0.2">
      <c r="B176" s="2"/>
    </row>
    <row r="177" spans="2:2" ht="11.45" customHeight="1" x14ac:dyDescent="0.2">
      <c r="B177" s="2"/>
    </row>
    <row r="178" spans="2:2" ht="11.45" customHeight="1" x14ac:dyDescent="0.2">
      <c r="B178" s="2"/>
    </row>
    <row r="179" spans="2:2" ht="11.45" customHeight="1" x14ac:dyDescent="0.2">
      <c r="B179" s="2"/>
    </row>
    <row r="180" spans="2:2" ht="11.45" customHeight="1" x14ac:dyDescent="0.2">
      <c r="B180" s="2"/>
    </row>
    <row r="181" spans="2:2" ht="11.45" customHeight="1" x14ac:dyDescent="0.2">
      <c r="B181" s="2"/>
    </row>
    <row r="182" spans="2:2" ht="11.45" customHeight="1" x14ac:dyDescent="0.2">
      <c r="B182" s="2"/>
    </row>
    <row r="183" spans="2:2" ht="11.45" customHeight="1" x14ac:dyDescent="0.2">
      <c r="B183" s="2"/>
    </row>
    <row r="184" spans="2:2" ht="11.45" customHeight="1" x14ac:dyDescent="0.2">
      <c r="B184" s="2"/>
    </row>
    <row r="185" spans="2:2" ht="11.45" customHeight="1" x14ac:dyDescent="0.2">
      <c r="B185" s="2"/>
    </row>
    <row r="186" spans="2:2" ht="11.45" customHeight="1" x14ac:dyDescent="0.2">
      <c r="B186" s="2"/>
    </row>
    <row r="187" spans="2:2" ht="11.45" customHeight="1" x14ac:dyDescent="0.2">
      <c r="B187" s="2"/>
    </row>
    <row r="188" spans="2:2" ht="11.45" customHeight="1" x14ac:dyDescent="0.2">
      <c r="B188" s="2"/>
    </row>
    <row r="189" spans="2:2" ht="11.45" customHeight="1" x14ac:dyDescent="0.2">
      <c r="B189" s="2"/>
    </row>
    <row r="190" spans="2:2" ht="11.45" customHeight="1" x14ac:dyDescent="0.2">
      <c r="B190" s="2"/>
    </row>
    <row r="191" spans="2:2" ht="11.45" customHeight="1" x14ac:dyDescent="0.2">
      <c r="B191" s="2"/>
    </row>
    <row r="192" spans="2:2" ht="11.45" customHeight="1" x14ac:dyDescent="0.2">
      <c r="B192" s="2"/>
    </row>
    <row r="193" spans="2:2" ht="11.45" customHeight="1" x14ac:dyDescent="0.2">
      <c r="B193" s="2"/>
    </row>
  </sheetData>
  <phoneticPr fontId="0" type="noConversion"/>
  <pageMargins left="0.25" right="0.25" top="0.75" bottom="0.25" header="0.25" footer="0.33"/>
  <pageSetup paperSize="5" scale="93" orientation="portrait" r:id="rId1"/>
  <headerFooter alignWithMargins="0">
    <oddHeader xml:space="preserve">&amp;C&amp;24 2022 Municipal Recycling Report&amp;10 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pageSetUpPr fitToPage="1"/>
  </sheetPr>
  <dimension ref="A1:G193"/>
  <sheetViews>
    <sheetView topLeftCell="A36" workbookViewId="0">
      <selection activeCell="J67" sqref="J67"/>
    </sheetView>
  </sheetViews>
  <sheetFormatPr defaultRowHeight="11.45" customHeight="1" x14ac:dyDescent="0.2"/>
  <cols>
    <col min="1" max="1" width="61.140625" style="1" customWidth="1"/>
    <col min="2" max="2" width="5.7109375" style="1" customWidth="1"/>
    <col min="3" max="6" width="8.7109375" style="1" customWidth="1"/>
    <col min="7" max="16384" width="9.140625" style="1"/>
  </cols>
  <sheetData>
    <row r="1" spans="1:6" ht="25.5" x14ac:dyDescent="0.2">
      <c r="A1" s="3" t="s">
        <v>0</v>
      </c>
      <c r="B1" s="3" t="s">
        <v>1</v>
      </c>
      <c r="C1" s="51" t="s">
        <v>235</v>
      </c>
      <c r="D1" s="51" t="s">
        <v>237</v>
      </c>
      <c r="E1" s="51" t="s">
        <v>236</v>
      </c>
      <c r="F1" s="51" t="s">
        <v>238</v>
      </c>
    </row>
    <row r="2" spans="1:6" ht="12.75" x14ac:dyDescent="0.2">
      <c r="A2" s="9" t="s">
        <v>62</v>
      </c>
      <c r="B2" s="10">
        <v>38</v>
      </c>
      <c r="C2" s="18" t="s">
        <v>59</v>
      </c>
      <c r="D2" s="18" t="s">
        <v>61</v>
      </c>
      <c r="E2" s="18" t="s">
        <v>60</v>
      </c>
      <c r="F2" s="18" t="s">
        <v>61</v>
      </c>
    </row>
    <row r="3" spans="1:6" ht="15.75" x14ac:dyDescent="0.25">
      <c r="A3" s="13" t="s">
        <v>93</v>
      </c>
      <c r="B3" s="14">
        <v>804</v>
      </c>
      <c r="C3" s="18" t="s">
        <v>59</v>
      </c>
      <c r="D3" s="18" t="s">
        <v>61</v>
      </c>
      <c r="E3" s="18" t="s">
        <v>60</v>
      </c>
      <c r="F3" s="18" t="s">
        <v>61</v>
      </c>
    </row>
    <row r="4" spans="1:6" ht="12.75" x14ac:dyDescent="0.2">
      <c r="A4" s="9" t="s">
        <v>57</v>
      </c>
      <c r="B4" s="11"/>
      <c r="C4" s="18" t="s">
        <v>59</v>
      </c>
      <c r="D4" s="18" t="s">
        <v>59</v>
      </c>
      <c r="E4" s="18" t="s">
        <v>60</v>
      </c>
      <c r="F4" s="18" t="s">
        <v>59</v>
      </c>
    </row>
    <row r="5" spans="1:6" ht="12.75" x14ac:dyDescent="0.2">
      <c r="A5" s="9" t="s">
        <v>58</v>
      </c>
      <c r="B5" s="11"/>
      <c r="C5" s="18" t="s">
        <v>59</v>
      </c>
      <c r="D5" s="18" t="s">
        <v>59</v>
      </c>
      <c r="E5" s="18" t="s">
        <v>59</v>
      </c>
      <c r="F5" s="18" t="s">
        <v>59</v>
      </c>
    </row>
    <row r="6" spans="1:6" ht="13.15" customHeight="1" x14ac:dyDescent="0.2">
      <c r="A6" s="42" t="s">
        <v>174</v>
      </c>
      <c r="B6" s="35" t="s">
        <v>63</v>
      </c>
      <c r="C6" s="12">
        <v>349.13</v>
      </c>
      <c r="D6" s="12"/>
      <c r="E6" s="12">
        <v>877.4</v>
      </c>
      <c r="F6" s="12"/>
    </row>
    <row r="7" spans="1:6" ht="13.15" customHeight="1" x14ac:dyDescent="0.2">
      <c r="A7" s="42" t="s">
        <v>175</v>
      </c>
      <c r="B7" s="35" t="s">
        <v>56</v>
      </c>
      <c r="C7" s="12"/>
      <c r="D7" s="12"/>
      <c r="E7" s="12">
        <v>2.6</v>
      </c>
      <c r="F7" s="12"/>
    </row>
    <row r="8" spans="1:6" ht="13.15" customHeight="1" x14ac:dyDescent="0.2">
      <c r="A8" s="33" t="s">
        <v>4</v>
      </c>
      <c r="B8" s="35" t="s">
        <v>5</v>
      </c>
      <c r="C8" s="12"/>
      <c r="D8" s="12">
        <v>10.4</v>
      </c>
      <c r="E8" s="12">
        <v>388.6</v>
      </c>
      <c r="F8" s="12"/>
    </row>
    <row r="9" spans="1:6" ht="13.15" customHeight="1" x14ac:dyDescent="0.2">
      <c r="A9" s="33" t="s">
        <v>230</v>
      </c>
      <c r="B9" s="35" t="s">
        <v>182</v>
      </c>
      <c r="C9" s="12"/>
      <c r="D9" s="12"/>
      <c r="E9" s="12">
        <v>1.8</v>
      </c>
      <c r="F9" s="12"/>
    </row>
    <row r="10" spans="1:6" ht="13.15" customHeight="1" x14ac:dyDescent="0.2">
      <c r="A10" s="33" t="s">
        <v>176</v>
      </c>
      <c r="B10" s="35" t="s">
        <v>38</v>
      </c>
      <c r="C10" s="12"/>
      <c r="D10" s="12">
        <v>41.01</v>
      </c>
      <c r="E10" s="12"/>
      <c r="F10" s="12"/>
    </row>
    <row r="11" spans="1:6" ht="13.15" customHeight="1" x14ac:dyDescent="0.2">
      <c r="A11" s="33" t="s">
        <v>177</v>
      </c>
      <c r="B11" s="35" t="s">
        <v>41</v>
      </c>
      <c r="C11" s="12"/>
      <c r="D11" s="12"/>
      <c r="E11" s="12">
        <v>2</v>
      </c>
      <c r="F11" s="12"/>
    </row>
    <row r="12" spans="1:6" ht="13.15" customHeight="1" x14ac:dyDescent="0.2">
      <c r="A12" s="33" t="s">
        <v>39</v>
      </c>
      <c r="B12" s="35" t="s">
        <v>40</v>
      </c>
      <c r="C12" s="12"/>
      <c r="D12" s="12"/>
      <c r="E12" s="12"/>
      <c r="F12" s="12"/>
    </row>
    <row r="13" spans="1:6" ht="13.15" customHeight="1" x14ac:dyDescent="0.2">
      <c r="A13" s="33" t="s">
        <v>178</v>
      </c>
      <c r="B13" s="35" t="s">
        <v>42</v>
      </c>
      <c r="C13" s="12"/>
      <c r="D13" s="12"/>
      <c r="E13" s="12">
        <v>0.2</v>
      </c>
      <c r="F13" s="12"/>
    </row>
    <row r="14" spans="1:6" ht="13.15" customHeight="1" x14ac:dyDescent="0.2">
      <c r="A14" s="33" t="s">
        <v>43</v>
      </c>
      <c r="B14" s="35" t="s">
        <v>44</v>
      </c>
      <c r="C14" s="12"/>
      <c r="D14" s="12"/>
      <c r="E14" s="12"/>
      <c r="F14" s="12"/>
    </row>
    <row r="15" spans="1:6" ht="13.15" customHeight="1" x14ac:dyDescent="0.2">
      <c r="A15" s="33" t="s">
        <v>7</v>
      </c>
      <c r="B15" s="35" t="s">
        <v>8</v>
      </c>
      <c r="C15" s="12"/>
      <c r="D15" s="12"/>
      <c r="E15" s="12"/>
      <c r="F15" s="12"/>
    </row>
    <row r="16" spans="1:6" ht="13.15" customHeight="1" x14ac:dyDescent="0.2">
      <c r="A16" s="33" t="s">
        <v>188</v>
      </c>
      <c r="B16" s="35" t="s">
        <v>2</v>
      </c>
      <c r="C16" s="12"/>
      <c r="D16" s="12"/>
      <c r="E16" s="12"/>
      <c r="F16" s="12"/>
    </row>
    <row r="17" spans="1:6" ht="13.15" customHeight="1" x14ac:dyDescent="0.2">
      <c r="A17" s="33" t="s">
        <v>189</v>
      </c>
      <c r="B17" s="35" t="s">
        <v>10</v>
      </c>
      <c r="C17" s="12"/>
      <c r="D17" s="12"/>
      <c r="E17" s="12"/>
      <c r="F17" s="12"/>
    </row>
    <row r="18" spans="1:6" ht="13.15" customHeight="1" x14ac:dyDescent="0.2">
      <c r="A18" s="33" t="s">
        <v>190</v>
      </c>
      <c r="B18" s="35" t="s">
        <v>31</v>
      </c>
      <c r="C18" s="12"/>
      <c r="D18" s="12"/>
      <c r="E18" s="12"/>
      <c r="F18" s="12"/>
    </row>
    <row r="19" spans="1:6" ht="13.15" customHeight="1" x14ac:dyDescent="0.2">
      <c r="A19" s="33" t="s">
        <v>191</v>
      </c>
      <c r="B19" s="35" t="s">
        <v>3</v>
      </c>
      <c r="C19" s="12"/>
      <c r="D19" s="12"/>
      <c r="E19" s="12"/>
      <c r="F19" s="12"/>
    </row>
    <row r="20" spans="1:6" ht="13.15" customHeight="1" x14ac:dyDescent="0.2">
      <c r="A20" s="33" t="s">
        <v>192</v>
      </c>
      <c r="B20" s="36" t="s">
        <v>9</v>
      </c>
      <c r="C20" s="12"/>
      <c r="D20" s="12"/>
      <c r="E20" s="12"/>
      <c r="F20" s="12"/>
    </row>
    <row r="21" spans="1:6" ht="13.15" customHeight="1" x14ac:dyDescent="0.2">
      <c r="A21" s="33" t="s">
        <v>193</v>
      </c>
      <c r="B21" s="36" t="s">
        <v>32</v>
      </c>
      <c r="C21" s="12"/>
      <c r="D21" s="12"/>
      <c r="E21" s="12"/>
      <c r="F21" s="12"/>
    </row>
    <row r="22" spans="1:6" ht="13.15" customHeight="1" x14ac:dyDescent="0.2">
      <c r="A22" s="33" t="s">
        <v>194</v>
      </c>
      <c r="B22" s="36" t="s">
        <v>33</v>
      </c>
      <c r="C22" s="12"/>
      <c r="D22" s="12"/>
      <c r="E22" s="12"/>
      <c r="F22" s="12"/>
    </row>
    <row r="23" spans="1:6" ht="13.15" customHeight="1" x14ac:dyDescent="0.2">
      <c r="A23" s="33" t="s">
        <v>195</v>
      </c>
      <c r="B23" s="36" t="s">
        <v>34</v>
      </c>
      <c r="C23" s="12"/>
      <c r="D23" s="12"/>
      <c r="E23" s="12"/>
      <c r="F23" s="12"/>
    </row>
    <row r="24" spans="1:6" ht="13.15" customHeight="1" x14ac:dyDescent="0.2">
      <c r="A24" s="33" t="s">
        <v>196</v>
      </c>
      <c r="B24" s="36" t="s">
        <v>35</v>
      </c>
      <c r="C24" s="12"/>
      <c r="D24" s="12"/>
      <c r="E24" s="12"/>
      <c r="F24" s="12"/>
    </row>
    <row r="25" spans="1:6" ht="13.15" customHeight="1" x14ac:dyDescent="0.2">
      <c r="A25" s="33" t="s">
        <v>197</v>
      </c>
      <c r="B25" s="36" t="s">
        <v>36</v>
      </c>
      <c r="C25" s="12"/>
      <c r="D25" s="12"/>
      <c r="E25" s="12"/>
      <c r="F25" s="12"/>
    </row>
    <row r="26" spans="1:6" ht="13.15" customHeight="1" x14ac:dyDescent="0.2">
      <c r="A26" s="33" t="s">
        <v>198</v>
      </c>
      <c r="B26" s="36" t="s">
        <v>37</v>
      </c>
      <c r="C26" s="12"/>
      <c r="D26" s="12"/>
      <c r="E26" s="12"/>
      <c r="F26" s="12"/>
    </row>
    <row r="27" spans="1:6" ht="13.15" customHeight="1" x14ac:dyDescent="0.2">
      <c r="A27" s="33" t="s">
        <v>231</v>
      </c>
      <c r="B27" s="36" t="s">
        <v>53</v>
      </c>
      <c r="C27" s="12"/>
      <c r="D27" s="12"/>
      <c r="E27" s="12"/>
      <c r="F27" s="12"/>
    </row>
    <row r="28" spans="1:6" ht="13.15" customHeight="1" x14ac:dyDescent="0.2">
      <c r="A28" s="33" t="s">
        <v>179</v>
      </c>
      <c r="B28" s="35" t="s">
        <v>29</v>
      </c>
      <c r="C28" s="12"/>
      <c r="D28" s="12"/>
      <c r="E28" s="12"/>
      <c r="F28" s="12"/>
    </row>
    <row r="29" spans="1:6" ht="13.15" customHeight="1" x14ac:dyDescent="0.2">
      <c r="A29" s="43" t="s">
        <v>180</v>
      </c>
      <c r="B29" s="35" t="s">
        <v>11</v>
      </c>
      <c r="C29" s="12"/>
      <c r="D29" s="12"/>
      <c r="E29" s="12"/>
      <c r="F29" s="12"/>
    </row>
    <row r="30" spans="1:6" ht="13.15" customHeight="1" x14ac:dyDescent="0.2">
      <c r="A30" s="33" t="s">
        <v>18</v>
      </c>
      <c r="B30" s="35" t="s">
        <v>19</v>
      </c>
      <c r="C30" s="12"/>
      <c r="D30" s="12"/>
      <c r="E30" s="12"/>
      <c r="F30" s="12"/>
    </row>
    <row r="31" spans="1:6" ht="13.15" customHeight="1" x14ac:dyDescent="0.2">
      <c r="A31" s="33" t="s">
        <v>12</v>
      </c>
      <c r="B31" s="35" t="s">
        <v>13</v>
      </c>
      <c r="C31" s="12"/>
      <c r="D31" s="12"/>
      <c r="E31" s="12"/>
      <c r="F31" s="12"/>
    </row>
    <row r="32" spans="1:6" ht="13.15" customHeight="1" x14ac:dyDescent="0.2">
      <c r="A32" s="33" t="s">
        <v>16</v>
      </c>
      <c r="B32" s="35" t="s">
        <v>17</v>
      </c>
      <c r="C32" s="12"/>
      <c r="D32" s="12"/>
      <c r="E32" s="12"/>
      <c r="F32" s="12"/>
    </row>
    <row r="33" spans="1:6" ht="13.15" customHeight="1" x14ac:dyDescent="0.2">
      <c r="A33" s="33" t="s">
        <v>14</v>
      </c>
      <c r="B33" s="35" t="s">
        <v>15</v>
      </c>
      <c r="C33" s="12"/>
      <c r="D33" s="12"/>
      <c r="E33" s="12"/>
      <c r="F33" s="12"/>
    </row>
    <row r="34" spans="1:6" ht="13.15" customHeight="1" x14ac:dyDescent="0.2">
      <c r="A34" s="33" t="s">
        <v>20</v>
      </c>
      <c r="B34" s="35" t="s">
        <v>21</v>
      </c>
      <c r="C34" s="12"/>
      <c r="D34" s="12"/>
      <c r="E34" s="12"/>
      <c r="F34" s="12"/>
    </row>
    <row r="35" spans="1:6" ht="13.15" customHeight="1" x14ac:dyDescent="0.2">
      <c r="A35" s="33" t="s">
        <v>199</v>
      </c>
      <c r="B35" s="36" t="s">
        <v>45</v>
      </c>
      <c r="C35" s="12"/>
      <c r="D35" s="12"/>
      <c r="E35" s="12"/>
      <c r="F35" s="12"/>
    </row>
    <row r="36" spans="1:6" ht="13.15" customHeight="1" x14ac:dyDescent="0.2">
      <c r="A36" s="33" t="s">
        <v>200</v>
      </c>
      <c r="B36" s="36" t="s">
        <v>46</v>
      </c>
      <c r="C36" s="12"/>
      <c r="D36" s="12"/>
      <c r="E36" s="12"/>
      <c r="F36" s="12"/>
    </row>
    <row r="37" spans="1:6" ht="13.15" customHeight="1" x14ac:dyDescent="0.2">
      <c r="A37" s="33" t="s">
        <v>201</v>
      </c>
      <c r="B37" s="36" t="s">
        <v>47</v>
      </c>
      <c r="C37" s="12"/>
      <c r="D37" s="12"/>
      <c r="E37" s="12"/>
      <c r="F37" s="12"/>
    </row>
    <row r="38" spans="1:6" ht="13.15" customHeight="1" x14ac:dyDescent="0.2">
      <c r="A38" s="33" t="s">
        <v>202</v>
      </c>
      <c r="B38" s="36" t="s">
        <v>48</v>
      </c>
      <c r="C38" s="12"/>
      <c r="D38" s="12"/>
      <c r="E38" s="12"/>
      <c r="F38" s="12"/>
    </row>
    <row r="39" spans="1:6" ht="13.15" customHeight="1" x14ac:dyDescent="0.2">
      <c r="A39" s="33" t="s">
        <v>203</v>
      </c>
      <c r="B39" s="36" t="s">
        <v>49</v>
      </c>
      <c r="C39" s="12"/>
      <c r="D39" s="12"/>
      <c r="E39" s="12"/>
      <c r="F39" s="12"/>
    </row>
    <row r="40" spans="1:6" ht="13.15" customHeight="1" x14ac:dyDescent="0.2">
      <c r="A40" s="33" t="s">
        <v>204</v>
      </c>
      <c r="B40" s="36" t="s">
        <v>50</v>
      </c>
      <c r="C40" s="12"/>
      <c r="D40" s="12"/>
      <c r="E40" s="12"/>
      <c r="F40" s="12"/>
    </row>
    <row r="41" spans="1:6" ht="13.15" customHeight="1" x14ac:dyDescent="0.2">
      <c r="A41" s="33" t="s">
        <v>205</v>
      </c>
      <c r="B41" s="36" t="s">
        <v>51</v>
      </c>
      <c r="C41" s="12"/>
      <c r="D41" s="12"/>
      <c r="E41" s="12"/>
      <c r="F41" s="12"/>
    </row>
    <row r="42" spans="1:6" ht="13.15" customHeight="1" x14ac:dyDescent="0.2">
      <c r="A42" s="33" t="s">
        <v>206</v>
      </c>
      <c r="B42" s="36" t="s">
        <v>52</v>
      </c>
      <c r="C42" s="12"/>
      <c r="D42" s="12"/>
      <c r="E42" s="12">
        <v>5.9</v>
      </c>
      <c r="F42" s="12"/>
    </row>
    <row r="43" spans="1:6" ht="13.15" customHeight="1" x14ac:dyDescent="0.2">
      <c r="A43" s="33" t="s">
        <v>207</v>
      </c>
      <c r="B43" s="36" t="s">
        <v>6</v>
      </c>
      <c r="C43" s="12"/>
      <c r="D43" s="12"/>
      <c r="E43" s="12"/>
      <c r="F43" s="12"/>
    </row>
    <row r="44" spans="1:6" ht="13.15" customHeight="1" x14ac:dyDescent="0.2">
      <c r="A44" s="33" t="s">
        <v>233</v>
      </c>
      <c r="B44" s="36" t="s">
        <v>183</v>
      </c>
      <c r="C44" s="12"/>
      <c r="D44" s="12"/>
      <c r="E44" s="12">
        <v>0.7</v>
      </c>
      <c r="F44" s="12"/>
    </row>
    <row r="45" spans="1:6" ht="13.15" customHeight="1" x14ac:dyDescent="0.2">
      <c r="A45" s="33" t="s">
        <v>208</v>
      </c>
      <c r="B45" s="36" t="s">
        <v>184</v>
      </c>
      <c r="C45" s="12"/>
      <c r="D45" s="12"/>
      <c r="E45" s="12"/>
      <c r="F45" s="12"/>
    </row>
    <row r="46" spans="1:6" ht="13.15" customHeight="1" x14ac:dyDescent="0.2">
      <c r="A46" s="33" t="s">
        <v>209</v>
      </c>
      <c r="B46" s="36" t="s">
        <v>24</v>
      </c>
      <c r="C46" s="12"/>
      <c r="D46" s="12"/>
      <c r="E46" s="12"/>
      <c r="F46" s="12"/>
    </row>
    <row r="47" spans="1:6" ht="13.15" customHeight="1" x14ac:dyDescent="0.2">
      <c r="A47" s="33" t="s">
        <v>210</v>
      </c>
      <c r="B47" s="36" t="s">
        <v>25</v>
      </c>
      <c r="C47" s="12"/>
      <c r="D47" s="12"/>
      <c r="E47" s="12"/>
      <c r="F47" s="12"/>
    </row>
    <row r="48" spans="1:6" ht="13.15" customHeight="1" x14ac:dyDescent="0.2">
      <c r="A48" s="33" t="s">
        <v>211</v>
      </c>
      <c r="B48" s="36" t="s">
        <v>26</v>
      </c>
      <c r="C48" s="12"/>
      <c r="D48" s="12"/>
      <c r="E48" s="12"/>
      <c r="F48" s="12"/>
    </row>
    <row r="49" spans="1:7" ht="13.15" customHeight="1" x14ac:dyDescent="0.2">
      <c r="A49" s="33" t="s">
        <v>212</v>
      </c>
      <c r="B49" s="36" t="s">
        <v>27</v>
      </c>
      <c r="C49" s="12"/>
      <c r="D49" s="12"/>
      <c r="E49" s="12"/>
      <c r="F49" s="12"/>
    </row>
    <row r="50" spans="1:7" ht="13.15" customHeight="1" x14ac:dyDescent="0.2">
      <c r="A50" s="33" t="s">
        <v>213</v>
      </c>
      <c r="B50" s="36" t="s">
        <v>30</v>
      </c>
      <c r="C50" s="12"/>
      <c r="D50" s="12"/>
      <c r="E50" s="12"/>
      <c r="F50" s="12"/>
    </row>
    <row r="51" spans="1:7" ht="13.15" customHeight="1" x14ac:dyDescent="0.2">
      <c r="A51" s="33" t="s">
        <v>232</v>
      </c>
      <c r="B51" s="36" t="s">
        <v>28</v>
      </c>
      <c r="C51" s="12"/>
      <c r="D51" s="12"/>
      <c r="E51" s="12"/>
      <c r="F51" s="12"/>
    </row>
    <row r="52" spans="1:7" ht="13.15" customHeight="1" x14ac:dyDescent="0.2">
      <c r="A52" s="48" t="s">
        <v>22</v>
      </c>
      <c r="B52" s="49" t="s">
        <v>23</v>
      </c>
      <c r="C52" s="12"/>
      <c r="D52" s="12"/>
      <c r="E52" s="12"/>
      <c r="F52" s="12"/>
    </row>
    <row r="53" spans="1:7" ht="13.15" customHeight="1" x14ac:dyDescent="0.2">
      <c r="A53" s="33" t="s">
        <v>214</v>
      </c>
      <c r="B53" s="35" t="s">
        <v>215</v>
      </c>
      <c r="C53" s="12"/>
      <c r="D53" s="12"/>
      <c r="E53" s="12"/>
      <c r="F53" s="12">
        <v>1.86</v>
      </c>
    </row>
    <row r="54" spans="1:7" ht="13.15" customHeight="1" x14ac:dyDescent="0.2">
      <c r="A54" s="33" t="s">
        <v>216</v>
      </c>
      <c r="B54" s="35" t="s">
        <v>217</v>
      </c>
      <c r="C54" s="12"/>
      <c r="D54" s="12"/>
      <c r="E54" s="12"/>
      <c r="F54" s="12">
        <v>29.42</v>
      </c>
    </row>
    <row r="55" spans="1:7" ht="13.15" customHeight="1" x14ac:dyDescent="0.2">
      <c r="A55" s="33" t="s">
        <v>218</v>
      </c>
      <c r="B55" s="35" t="s">
        <v>219</v>
      </c>
      <c r="C55" s="12"/>
      <c r="D55" s="12"/>
      <c r="E55" s="12"/>
      <c r="F55" s="12"/>
    </row>
    <row r="56" spans="1:7" ht="13.15" customHeight="1" x14ac:dyDescent="0.2">
      <c r="A56" s="48" t="s">
        <v>220</v>
      </c>
      <c r="B56" s="49" t="s">
        <v>221</v>
      </c>
      <c r="C56" s="12"/>
      <c r="D56" s="12"/>
      <c r="E56" s="12"/>
      <c r="F56" s="12"/>
    </row>
    <row r="57" spans="1:7" ht="13.15" customHeight="1" x14ac:dyDescent="0.2">
      <c r="A57" s="48" t="s">
        <v>222</v>
      </c>
      <c r="B57" s="49" t="s">
        <v>223</v>
      </c>
      <c r="C57" s="12"/>
      <c r="D57" s="12"/>
      <c r="E57" s="12"/>
      <c r="F57" s="12"/>
    </row>
    <row r="58" spans="1:7" ht="13.15" customHeight="1" x14ac:dyDescent="0.2">
      <c r="A58" s="33" t="s">
        <v>224</v>
      </c>
      <c r="B58" s="35" t="s">
        <v>225</v>
      </c>
      <c r="C58" s="12"/>
      <c r="D58" s="12"/>
      <c r="E58" s="12"/>
      <c r="F58" s="12">
        <v>60</v>
      </c>
    </row>
    <row r="59" spans="1:7" ht="13.15" customHeight="1" x14ac:dyDescent="0.2">
      <c r="A59" s="33" t="s">
        <v>226</v>
      </c>
      <c r="B59" s="35" t="s">
        <v>227</v>
      </c>
      <c r="C59" s="12"/>
      <c r="D59" s="12"/>
      <c r="E59" s="12"/>
      <c r="F59" s="12"/>
    </row>
    <row r="60" spans="1:7" ht="13.15" customHeight="1" x14ac:dyDescent="0.2">
      <c r="A60" s="42" t="s">
        <v>228</v>
      </c>
      <c r="B60" s="35" t="s">
        <v>229</v>
      </c>
      <c r="C60" s="12"/>
      <c r="D60" s="12"/>
      <c r="E60" s="12"/>
      <c r="F60" s="12"/>
    </row>
    <row r="61" spans="1:7" ht="13.15" customHeight="1" x14ac:dyDescent="0.2">
      <c r="A61" s="33" t="s">
        <v>181</v>
      </c>
      <c r="B61" s="35" t="s">
        <v>185</v>
      </c>
      <c r="C61" s="12"/>
      <c r="D61" s="12"/>
      <c r="E61" s="12"/>
      <c r="F61" s="12"/>
    </row>
    <row r="62" spans="1:7" ht="13.15" customHeight="1" x14ac:dyDescent="0.2">
      <c r="A62" s="33" t="s">
        <v>54</v>
      </c>
      <c r="B62" s="35" t="s">
        <v>55</v>
      </c>
      <c r="C62" s="12">
        <v>48</v>
      </c>
      <c r="D62" s="12"/>
      <c r="E62" s="12">
        <f>23.4</f>
        <v>23.4</v>
      </c>
      <c r="F62" s="12"/>
    </row>
    <row r="63" spans="1:7" ht="13.15" customHeight="1" x14ac:dyDescent="0.2">
      <c r="A63" s="43" t="s">
        <v>187</v>
      </c>
      <c r="B63" s="35" t="s">
        <v>186</v>
      </c>
      <c r="C63" s="12">
        <f>136.26+0.28+331</f>
        <v>467.53999999999996</v>
      </c>
      <c r="D63" s="12"/>
      <c r="E63" s="12"/>
      <c r="F63" s="12"/>
    </row>
    <row r="64" spans="1:7" ht="13.15" customHeight="1" x14ac:dyDescent="0.2">
      <c r="A64" s="4"/>
      <c r="B64" s="5"/>
      <c r="C64" s="25">
        <f>SUM(C6:C63)</f>
        <v>864.67</v>
      </c>
      <c r="D64" s="25">
        <f>SUM(D6:D63)</f>
        <v>51.41</v>
      </c>
      <c r="E64" s="25">
        <f>SUM(E6:E63)</f>
        <v>1302.6000000000001</v>
      </c>
      <c r="F64" s="25">
        <f>SUM(F6:F63)</f>
        <v>91.28</v>
      </c>
      <c r="G64" s="32">
        <f>SUM(C64:F64)</f>
        <v>2309.9600000000005</v>
      </c>
    </row>
    <row r="65" spans="1:6" ht="13.15" customHeight="1" x14ac:dyDescent="0.2">
      <c r="A65" s="4"/>
      <c r="B65" s="5"/>
      <c r="C65" s="25"/>
      <c r="D65" s="25"/>
      <c r="E65" s="25"/>
      <c r="F65" s="25"/>
    </row>
    <row r="66" spans="1:6" ht="15" customHeight="1" x14ac:dyDescent="0.2">
      <c r="A66" s="6" t="s">
        <v>128</v>
      </c>
      <c r="B66" s="7" t="s">
        <v>129</v>
      </c>
      <c r="C66" s="19"/>
      <c r="D66" s="19"/>
      <c r="E66" s="20"/>
      <c r="F66" s="19"/>
    </row>
    <row r="67" spans="1:6" ht="15" customHeight="1" x14ac:dyDescent="0.2">
      <c r="A67" s="6" t="s">
        <v>130</v>
      </c>
      <c r="B67" s="7" t="s">
        <v>131</v>
      </c>
      <c r="C67" s="19"/>
      <c r="D67" s="19"/>
      <c r="E67" s="20"/>
      <c r="F67" s="19"/>
    </row>
    <row r="68" spans="1:6" ht="15" customHeight="1" x14ac:dyDescent="0.2">
      <c r="A68" s="6" t="s">
        <v>132</v>
      </c>
      <c r="B68" s="7" t="s">
        <v>171</v>
      </c>
      <c r="C68" s="19"/>
      <c r="D68" s="19"/>
      <c r="E68" s="28"/>
      <c r="F68" s="19"/>
    </row>
    <row r="69" spans="1:6" ht="15" customHeight="1" x14ac:dyDescent="0.2">
      <c r="A69" s="6" t="s">
        <v>73</v>
      </c>
      <c r="B69" s="7" t="s">
        <v>72</v>
      </c>
      <c r="C69" s="19"/>
      <c r="D69" s="19"/>
      <c r="E69" s="22"/>
      <c r="F69" s="19"/>
    </row>
    <row r="70" spans="1:6" ht="15" customHeight="1" x14ac:dyDescent="0.2">
      <c r="A70" s="23" t="s">
        <v>133</v>
      </c>
      <c r="B70" s="24"/>
      <c r="C70" s="19"/>
      <c r="D70" s="19"/>
      <c r="E70" s="20"/>
      <c r="F70" s="19"/>
    </row>
    <row r="71" spans="1:6" ht="15" customHeight="1" x14ac:dyDescent="0.2">
      <c r="A71" s="6" t="s">
        <v>134</v>
      </c>
      <c r="B71" s="8"/>
      <c r="C71" s="19"/>
      <c r="D71" s="19"/>
      <c r="E71" s="22"/>
      <c r="F71" s="19"/>
    </row>
    <row r="72" spans="1:6" ht="11.45" customHeight="1" x14ac:dyDescent="0.2">
      <c r="B72" s="2"/>
    </row>
    <row r="73" spans="1:6" ht="11.45" customHeight="1" x14ac:dyDescent="0.2">
      <c r="B73" s="2"/>
    </row>
    <row r="74" spans="1:6" ht="11.45" customHeight="1" x14ac:dyDescent="0.2">
      <c r="B74" s="2"/>
    </row>
    <row r="75" spans="1:6" ht="11.45" customHeight="1" x14ac:dyDescent="0.2">
      <c r="B75" s="2"/>
    </row>
    <row r="76" spans="1:6" ht="11.45" customHeight="1" x14ac:dyDescent="0.2">
      <c r="B76" s="2"/>
    </row>
    <row r="77" spans="1:6" ht="11.45" customHeight="1" x14ac:dyDescent="0.2">
      <c r="B77" s="2"/>
    </row>
    <row r="78" spans="1:6" ht="11.45" customHeight="1" x14ac:dyDescent="0.2">
      <c r="B78" s="2"/>
    </row>
    <row r="79" spans="1:6" ht="11.45" customHeight="1" x14ac:dyDescent="0.2">
      <c r="B79" s="2"/>
    </row>
    <row r="80" spans="1:6" ht="11.45" customHeight="1" x14ac:dyDescent="0.2">
      <c r="B80" s="2"/>
    </row>
    <row r="81" spans="2:2" ht="11.45" customHeight="1" x14ac:dyDescent="0.2">
      <c r="B81" s="2"/>
    </row>
    <row r="82" spans="2:2" ht="11.45" customHeight="1" x14ac:dyDescent="0.2">
      <c r="B82" s="2"/>
    </row>
    <row r="83" spans="2:2" ht="11.45" customHeight="1" x14ac:dyDescent="0.2">
      <c r="B83" s="2"/>
    </row>
    <row r="84" spans="2:2" ht="11.45" customHeight="1" x14ac:dyDescent="0.2">
      <c r="B84" s="2"/>
    </row>
    <row r="85" spans="2:2" ht="11.45" customHeight="1" x14ac:dyDescent="0.2">
      <c r="B85" s="2"/>
    </row>
    <row r="86" spans="2:2" ht="11.45" customHeight="1" x14ac:dyDescent="0.2">
      <c r="B86" s="2"/>
    </row>
    <row r="87" spans="2:2" ht="11.45" customHeight="1" x14ac:dyDescent="0.2">
      <c r="B87" s="2"/>
    </row>
    <row r="88" spans="2:2" ht="11.45" customHeight="1" x14ac:dyDescent="0.2">
      <c r="B88" s="2"/>
    </row>
    <row r="89" spans="2:2" ht="11.45" customHeight="1" x14ac:dyDescent="0.2">
      <c r="B89" s="2"/>
    </row>
    <row r="90" spans="2:2" ht="11.45" customHeight="1" x14ac:dyDescent="0.2">
      <c r="B90" s="2"/>
    </row>
    <row r="91" spans="2:2" ht="11.45" customHeight="1" x14ac:dyDescent="0.2">
      <c r="B91" s="2"/>
    </row>
    <row r="92" spans="2:2" ht="11.45" customHeight="1" x14ac:dyDescent="0.2">
      <c r="B92" s="2"/>
    </row>
    <row r="93" spans="2:2" ht="11.45" customHeight="1" x14ac:dyDescent="0.2">
      <c r="B93" s="2"/>
    </row>
    <row r="94" spans="2:2" ht="11.45" customHeight="1" x14ac:dyDescent="0.2">
      <c r="B94" s="2"/>
    </row>
    <row r="95" spans="2:2" ht="11.45" customHeight="1" x14ac:dyDescent="0.2">
      <c r="B95" s="2"/>
    </row>
    <row r="96" spans="2:2" ht="11.45" customHeight="1" x14ac:dyDescent="0.2">
      <c r="B96" s="2"/>
    </row>
    <row r="97" spans="2:2" ht="11.45" customHeight="1" x14ac:dyDescent="0.2">
      <c r="B97" s="2"/>
    </row>
    <row r="98" spans="2:2" ht="11.45" customHeight="1" x14ac:dyDescent="0.2">
      <c r="B98" s="2"/>
    </row>
    <row r="99" spans="2:2" ht="11.45" customHeight="1" x14ac:dyDescent="0.2">
      <c r="B99" s="2"/>
    </row>
    <row r="100" spans="2:2" ht="11.45" customHeight="1" x14ac:dyDescent="0.2">
      <c r="B100" s="2"/>
    </row>
    <row r="101" spans="2:2" ht="11.45" customHeight="1" x14ac:dyDescent="0.2">
      <c r="B101" s="2"/>
    </row>
    <row r="102" spans="2:2" ht="11.45" customHeight="1" x14ac:dyDescent="0.2">
      <c r="B102" s="2"/>
    </row>
    <row r="103" spans="2:2" ht="11.45" customHeight="1" x14ac:dyDescent="0.2">
      <c r="B103" s="2"/>
    </row>
    <row r="104" spans="2:2" ht="11.45" customHeight="1" x14ac:dyDescent="0.2">
      <c r="B104" s="2"/>
    </row>
    <row r="105" spans="2:2" ht="11.45" customHeight="1" x14ac:dyDescent="0.2">
      <c r="B105" s="2"/>
    </row>
    <row r="106" spans="2:2" ht="11.45" customHeight="1" x14ac:dyDescent="0.2">
      <c r="B106" s="2"/>
    </row>
    <row r="107" spans="2:2" ht="11.45" customHeight="1" x14ac:dyDescent="0.2">
      <c r="B107" s="2"/>
    </row>
    <row r="108" spans="2:2" ht="11.45" customHeight="1" x14ac:dyDescent="0.2">
      <c r="B108" s="2"/>
    </row>
    <row r="109" spans="2:2" ht="11.45" customHeight="1" x14ac:dyDescent="0.2">
      <c r="B109" s="2"/>
    </row>
    <row r="110" spans="2:2" ht="11.45" customHeight="1" x14ac:dyDescent="0.2">
      <c r="B110" s="2"/>
    </row>
    <row r="111" spans="2:2" ht="11.45" customHeight="1" x14ac:dyDescent="0.2">
      <c r="B111" s="2"/>
    </row>
    <row r="112" spans="2:2" ht="11.45" customHeight="1" x14ac:dyDescent="0.2">
      <c r="B112" s="2"/>
    </row>
    <row r="113" spans="2:2" ht="11.45" customHeight="1" x14ac:dyDescent="0.2">
      <c r="B113" s="2"/>
    </row>
    <row r="114" spans="2:2" ht="11.45" customHeight="1" x14ac:dyDescent="0.2">
      <c r="B114" s="2"/>
    </row>
    <row r="115" spans="2:2" ht="11.45" customHeight="1" x14ac:dyDescent="0.2">
      <c r="B115" s="2"/>
    </row>
    <row r="116" spans="2:2" ht="11.45" customHeight="1" x14ac:dyDescent="0.2">
      <c r="B116" s="2"/>
    </row>
    <row r="117" spans="2:2" ht="11.45" customHeight="1" x14ac:dyDescent="0.2">
      <c r="B117" s="2"/>
    </row>
    <row r="118" spans="2:2" ht="11.45" customHeight="1" x14ac:dyDescent="0.2">
      <c r="B118" s="2"/>
    </row>
    <row r="119" spans="2:2" ht="11.45" customHeight="1" x14ac:dyDescent="0.2">
      <c r="B119" s="2"/>
    </row>
    <row r="120" spans="2:2" ht="11.45" customHeight="1" x14ac:dyDescent="0.2">
      <c r="B120" s="2"/>
    </row>
    <row r="121" spans="2:2" ht="11.45" customHeight="1" x14ac:dyDescent="0.2">
      <c r="B121" s="2"/>
    </row>
    <row r="122" spans="2:2" ht="11.45" customHeight="1" x14ac:dyDescent="0.2">
      <c r="B122" s="2"/>
    </row>
    <row r="123" spans="2:2" ht="11.45" customHeight="1" x14ac:dyDescent="0.2">
      <c r="B123" s="2"/>
    </row>
    <row r="124" spans="2:2" ht="11.45" customHeight="1" x14ac:dyDescent="0.2">
      <c r="B124" s="2"/>
    </row>
    <row r="125" spans="2:2" ht="11.45" customHeight="1" x14ac:dyDescent="0.2">
      <c r="B125" s="2"/>
    </row>
    <row r="126" spans="2:2" ht="11.45" customHeight="1" x14ac:dyDescent="0.2">
      <c r="B126" s="2"/>
    </row>
    <row r="127" spans="2:2" ht="11.45" customHeight="1" x14ac:dyDescent="0.2">
      <c r="B127" s="2"/>
    </row>
    <row r="128" spans="2:2" ht="11.45" customHeight="1" x14ac:dyDescent="0.2">
      <c r="B128" s="2"/>
    </row>
    <row r="129" spans="2:2" ht="11.45" customHeight="1" x14ac:dyDescent="0.2">
      <c r="B129" s="2"/>
    </row>
    <row r="130" spans="2:2" ht="11.45" customHeight="1" x14ac:dyDescent="0.2">
      <c r="B130" s="2"/>
    </row>
    <row r="131" spans="2:2" ht="11.45" customHeight="1" x14ac:dyDescent="0.2">
      <c r="B131" s="2"/>
    </row>
    <row r="132" spans="2:2" ht="11.45" customHeight="1" x14ac:dyDescent="0.2">
      <c r="B132" s="2"/>
    </row>
    <row r="133" spans="2:2" ht="11.45" customHeight="1" x14ac:dyDescent="0.2">
      <c r="B133" s="2"/>
    </row>
    <row r="134" spans="2:2" ht="11.45" customHeight="1" x14ac:dyDescent="0.2">
      <c r="B134" s="2"/>
    </row>
    <row r="135" spans="2:2" ht="11.45" customHeight="1" x14ac:dyDescent="0.2">
      <c r="B135" s="2"/>
    </row>
    <row r="136" spans="2:2" ht="11.45" customHeight="1" x14ac:dyDescent="0.2">
      <c r="B136" s="2"/>
    </row>
    <row r="137" spans="2:2" ht="11.45" customHeight="1" x14ac:dyDescent="0.2">
      <c r="B137" s="2"/>
    </row>
    <row r="138" spans="2:2" ht="11.45" customHeight="1" x14ac:dyDescent="0.2">
      <c r="B138" s="2"/>
    </row>
    <row r="139" spans="2:2" ht="11.45" customHeight="1" x14ac:dyDescent="0.2">
      <c r="B139" s="2"/>
    </row>
    <row r="140" spans="2:2" ht="11.45" customHeight="1" x14ac:dyDescent="0.2">
      <c r="B140" s="2"/>
    </row>
    <row r="141" spans="2:2" ht="11.45" customHeight="1" x14ac:dyDescent="0.2">
      <c r="B141" s="2"/>
    </row>
    <row r="142" spans="2:2" ht="11.45" customHeight="1" x14ac:dyDescent="0.2">
      <c r="B142" s="2"/>
    </row>
    <row r="143" spans="2:2" ht="11.45" customHeight="1" x14ac:dyDescent="0.2">
      <c r="B143" s="2"/>
    </row>
    <row r="144" spans="2:2" ht="11.45" customHeight="1" x14ac:dyDescent="0.2">
      <c r="B144" s="2"/>
    </row>
    <row r="145" spans="2:2" ht="11.45" customHeight="1" x14ac:dyDescent="0.2">
      <c r="B145" s="2"/>
    </row>
    <row r="146" spans="2:2" ht="11.45" customHeight="1" x14ac:dyDescent="0.2">
      <c r="B146" s="2"/>
    </row>
    <row r="147" spans="2:2" ht="11.45" customHeight="1" x14ac:dyDescent="0.2">
      <c r="B147" s="2"/>
    </row>
    <row r="148" spans="2:2" ht="11.45" customHeight="1" x14ac:dyDescent="0.2">
      <c r="B148" s="2"/>
    </row>
    <row r="149" spans="2:2" ht="11.45" customHeight="1" x14ac:dyDescent="0.2">
      <c r="B149" s="2"/>
    </row>
    <row r="150" spans="2:2" ht="11.45" customHeight="1" x14ac:dyDescent="0.2">
      <c r="B150" s="2"/>
    </row>
    <row r="151" spans="2:2" ht="11.45" customHeight="1" x14ac:dyDescent="0.2">
      <c r="B151" s="2"/>
    </row>
    <row r="152" spans="2:2" ht="11.45" customHeight="1" x14ac:dyDescent="0.2">
      <c r="B152" s="2"/>
    </row>
    <row r="153" spans="2:2" ht="11.45" customHeight="1" x14ac:dyDescent="0.2">
      <c r="B153" s="2"/>
    </row>
    <row r="154" spans="2:2" ht="11.45" customHeight="1" x14ac:dyDescent="0.2">
      <c r="B154" s="2"/>
    </row>
    <row r="155" spans="2:2" ht="11.45" customHeight="1" x14ac:dyDescent="0.2">
      <c r="B155" s="2"/>
    </row>
    <row r="156" spans="2:2" ht="11.45" customHeight="1" x14ac:dyDescent="0.2">
      <c r="B156" s="2"/>
    </row>
    <row r="157" spans="2:2" ht="11.45" customHeight="1" x14ac:dyDescent="0.2">
      <c r="B157" s="2"/>
    </row>
    <row r="158" spans="2:2" ht="11.45" customHeight="1" x14ac:dyDescent="0.2">
      <c r="B158" s="2"/>
    </row>
    <row r="159" spans="2:2" ht="11.45" customHeight="1" x14ac:dyDescent="0.2">
      <c r="B159" s="2"/>
    </row>
    <row r="160" spans="2:2" ht="11.45" customHeight="1" x14ac:dyDescent="0.2">
      <c r="B160" s="2"/>
    </row>
    <row r="161" spans="2:2" ht="11.45" customHeight="1" x14ac:dyDescent="0.2">
      <c r="B161" s="2"/>
    </row>
    <row r="162" spans="2:2" ht="11.45" customHeight="1" x14ac:dyDescent="0.2">
      <c r="B162" s="2"/>
    </row>
    <row r="163" spans="2:2" ht="11.45" customHeight="1" x14ac:dyDescent="0.2">
      <c r="B163" s="2"/>
    </row>
    <row r="164" spans="2:2" ht="11.45" customHeight="1" x14ac:dyDescent="0.2">
      <c r="B164" s="2"/>
    </row>
    <row r="165" spans="2:2" ht="11.45" customHeight="1" x14ac:dyDescent="0.2">
      <c r="B165" s="2"/>
    </row>
    <row r="166" spans="2:2" ht="11.45" customHeight="1" x14ac:dyDescent="0.2">
      <c r="B166" s="2"/>
    </row>
    <row r="167" spans="2:2" ht="11.45" customHeight="1" x14ac:dyDescent="0.2">
      <c r="B167" s="2"/>
    </row>
    <row r="168" spans="2:2" ht="11.45" customHeight="1" x14ac:dyDescent="0.2">
      <c r="B168" s="2"/>
    </row>
    <row r="169" spans="2:2" ht="11.45" customHeight="1" x14ac:dyDescent="0.2">
      <c r="B169" s="2"/>
    </row>
    <row r="170" spans="2:2" ht="11.45" customHeight="1" x14ac:dyDescent="0.2">
      <c r="B170" s="2"/>
    </row>
    <row r="171" spans="2:2" ht="11.45" customHeight="1" x14ac:dyDescent="0.2">
      <c r="B171" s="2"/>
    </row>
    <row r="172" spans="2:2" ht="11.45" customHeight="1" x14ac:dyDescent="0.2">
      <c r="B172" s="2"/>
    </row>
    <row r="173" spans="2:2" ht="11.45" customHeight="1" x14ac:dyDescent="0.2">
      <c r="B173" s="2"/>
    </row>
    <row r="174" spans="2:2" ht="11.45" customHeight="1" x14ac:dyDescent="0.2">
      <c r="B174" s="2"/>
    </row>
    <row r="175" spans="2:2" ht="11.45" customHeight="1" x14ac:dyDescent="0.2">
      <c r="B175" s="2"/>
    </row>
    <row r="176" spans="2:2" ht="11.45" customHeight="1" x14ac:dyDescent="0.2">
      <c r="B176" s="2"/>
    </row>
    <row r="177" spans="2:2" ht="11.45" customHeight="1" x14ac:dyDescent="0.2">
      <c r="B177" s="2"/>
    </row>
    <row r="178" spans="2:2" ht="11.45" customHeight="1" x14ac:dyDescent="0.2">
      <c r="B178" s="2"/>
    </row>
    <row r="179" spans="2:2" ht="11.45" customHeight="1" x14ac:dyDescent="0.2">
      <c r="B179" s="2"/>
    </row>
    <row r="180" spans="2:2" ht="11.45" customHeight="1" x14ac:dyDescent="0.2">
      <c r="B180" s="2"/>
    </row>
    <row r="181" spans="2:2" ht="11.45" customHeight="1" x14ac:dyDescent="0.2">
      <c r="B181" s="2"/>
    </row>
    <row r="182" spans="2:2" ht="11.45" customHeight="1" x14ac:dyDescent="0.2">
      <c r="B182" s="2"/>
    </row>
    <row r="183" spans="2:2" ht="11.45" customHeight="1" x14ac:dyDescent="0.2">
      <c r="B183" s="2"/>
    </row>
    <row r="184" spans="2:2" ht="11.45" customHeight="1" x14ac:dyDescent="0.2">
      <c r="B184" s="2"/>
    </row>
    <row r="185" spans="2:2" ht="11.45" customHeight="1" x14ac:dyDescent="0.2">
      <c r="B185" s="2"/>
    </row>
    <row r="186" spans="2:2" ht="11.45" customHeight="1" x14ac:dyDescent="0.2">
      <c r="B186" s="2"/>
    </row>
    <row r="187" spans="2:2" ht="11.45" customHeight="1" x14ac:dyDescent="0.2">
      <c r="B187" s="2"/>
    </row>
    <row r="188" spans="2:2" ht="11.45" customHeight="1" x14ac:dyDescent="0.2">
      <c r="B188" s="2"/>
    </row>
    <row r="189" spans="2:2" ht="11.45" customHeight="1" x14ac:dyDescent="0.2">
      <c r="B189" s="2"/>
    </row>
    <row r="190" spans="2:2" ht="11.45" customHeight="1" x14ac:dyDescent="0.2">
      <c r="B190" s="2"/>
    </row>
    <row r="191" spans="2:2" ht="11.45" customHeight="1" x14ac:dyDescent="0.2">
      <c r="B191" s="2"/>
    </row>
    <row r="192" spans="2:2" ht="11.45" customHeight="1" x14ac:dyDescent="0.2">
      <c r="B192" s="2"/>
    </row>
    <row r="193" spans="2:2" ht="11.45" customHeight="1" x14ac:dyDescent="0.2">
      <c r="B193" s="2"/>
    </row>
  </sheetData>
  <phoneticPr fontId="0" type="noConversion"/>
  <pageMargins left="0.5" right="0.25" top="0.75" bottom="0.25" header="0.25" footer="0.33"/>
  <pageSetup paperSize="5" scale="90" orientation="portrait" r:id="rId1"/>
  <headerFooter alignWithMargins="0">
    <oddHeader>&amp;C&amp;24 2022 Municipal Recycling Report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pageSetUpPr fitToPage="1"/>
  </sheetPr>
  <dimension ref="A1:G193"/>
  <sheetViews>
    <sheetView topLeftCell="A41" zoomScaleNormal="100" workbookViewId="0">
      <selection activeCell="I64" sqref="I64"/>
    </sheetView>
  </sheetViews>
  <sheetFormatPr defaultRowHeight="11.45" customHeight="1" x14ac:dyDescent="0.2"/>
  <cols>
    <col min="1" max="1" width="61.140625" style="1" customWidth="1"/>
    <col min="2" max="2" width="5.7109375" style="1" customWidth="1"/>
    <col min="3" max="6" width="8.7109375" style="1" customWidth="1"/>
    <col min="7" max="16384" width="9.140625" style="1"/>
  </cols>
  <sheetData>
    <row r="1" spans="1:6" ht="25.5" x14ac:dyDescent="0.2">
      <c r="A1" s="3" t="s">
        <v>0</v>
      </c>
      <c r="B1" s="3" t="s">
        <v>1</v>
      </c>
      <c r="C1" s="51" t="s">
        <v>235</v>
      </c>
      <c r="D1" s="51" t="s">
        <v>237</v>
      </c>
      <c r="E1" s="51" t="s">
        <v>236</v>
      </c>
      <c r="F1" s="51" t="s">
        <v>238</v>
      </c>
    </row>
    <row r="2" spans="1:6" ht="12.75" x14ac:dyDescent="0.2">
      <c r="A2" s="9" t="s">
        <v>62</v>
      </c>
      <c r="B2" s="10">
        <v>38</v>
      </c>
      <c r="C2" s="18" t="s">
        <v>59</v>
      </c>
      <c r="D2" s="18" t="s">
        <v>61</v>
      </c>
      <c r="E2" s="18" t="s">
        <v>60</v>
      </c>
      <c r="F2" s="18" t="s">
        <v>61</v>
      </c>
    </row>
    <row r="3" spans="1:6" ht="15.75" x14ac:dyDescent="0.25">
      <c r="A3" s="13" t="s">
        <v>94</v>
      </c>
      <c r="B3" s="14">
        <v>919</v>
      </c>
      <c r="C3" s="18" t="s">
        <v>59</v>
      </c>
      <c r="D3" s="18" t="s">
        <v>61</v>
      </c>
      <c r="E3" s="18" t="s">
        <v>60</v>
      </c>
      <c r="F3" s="18" t="s">
        <v>61</v>
      </c>
    </row>
    <row r="4" spans="1:6" ht="12.75" x14ac:dyDescent="0.2">
      <c r="A4" s="9" t="s">
        <v>57</v>
      </c>
      <c r="B4" s="11"/>
      <c r="C4" s="18" t="s">
        <v>59</v>
      </c>
      <c r="D4" s="18" t="s">
        <v>59</v>
      </c>
      <c r="E4" s="18" t="s">
        <v>60</v>
      </c>
      <c r="F4" s="18" t="s">
        <v>59</v>
      </c>
    </row>
    <row r="5" spans="1:6" ht="12.75" x14ac:dyDescent="0.2">
      <c r="A5" s="9" t="s">
        <v>58</v>
      </c>
      <c r="B5" s="11"/>
      <c r="C5" s="18" t="s">
        <v>59</v>
      </c>
      <c r="D5" s="18" t="s">
        <v>59</v>
      </c>
      <c r="E5" s="18" t="s">
        <v>59</v>
      </c>
      <c r="F5" s="18" t="s">
        <v>59</v>
      </c>
    </row>
    <row r="6" spans="1:6" ht="13.15" customHeight="1" x14ac:dyDescent="0.2">
      <c r="A6" s="42" t="s">
        <v>174</v>
      </c>
      <c r="B6" s="35" t="s">
        <v>63</v>
      </c>
      <c r="C6" s="12">
        <f>(8780+10300+12400+13500+12740+10790+12960+13590+18200+15420+15736+16860)/2000</f>
        <v>80.638000000000005</v>
      </c>
      <c r="D6" s="12"/>
      <c r="E6" s="12">
        <f>1.3+1.3+0.7+1.3</f>
        <v>4.5999999999999996</v>
      </c>
      <c r="F6" s="12"/>
    </row>
    <row r="7" spans="1:6" ht="13.15" customHeight="1" x14ac:dyDescent="0.2">
      <c r="A7" s="42" t="s">
        <v>175</v>
      </c>
      <c r="B7" s="35" t="s">
        <v>56</v>
      </c>
      <c r="C7" s="12"/>
      <c r="D7" s="12"/>
      <c r="E7" s="12"/>
      <c r="F7" s="12"/>
    </row>
    <row r="8" spans="1:6" ht="13.15" customHeight="1" x14ac:dyDescent="0.2">
      <c r="A8" s="33" t="s">
        <v>4</v>
      </c>
      <c r="B8" s="35" t="s">
        <v>5</v>
      </c>
      <c r="C8" s="12"/>
      <c r="D8" s="12"/>
      <c r="E8" s="12">
        <f>5.85+5.68+5.68+6.97</f>
        <v>24.18</v>
      </c>
      <c r="F8" s="12"/>
    </row>
    <row r="9" spans="1:6" ht="13.15" customHeight="1" x14ac:dyDescent="0.2">
      <c r="A9" s="33" t="s">
        <v>230</v>
      </c>
      <c r="B9" s="35" t="s">
        <v>182</v>
      </c>
      <c r="C9" s="12"/>
      <c r="D9" s="12"/>
      <c r="E9" s="12"/>
      <c r="F9" s="12"/>
    </row>
    <row r="10" spans="1:6" ht="13.15" customHeight="1" x14ac:dyDescent="0.2">
      <c r="A10" s="33" t="s">
        <v>176</v>
      </c>
      <c r="B10" s="35" t="s">
        <v>38</v>
      </c>
      <c r="C10" s="12"/>
      <c r="D10" s="12"/>
      <c r="E10" s="12"/>
      <c r="F10" s="12"/>
    </row>
    <row r="11" spans="1:6" ht="13.15" customHeight="1" x14ac:dyDescent="0.2">
      <c r="A11" s="33" t="s">
        <v>177</v>
      </c>
      <c r="B11" s="35" t="s">
        <v>41</v>
      </c>
      <c r="C11" s="12"/>
      <c r="D11" s="12"/>
      <c r="E11" s="12"/>
      <c r="F11" s="12"/>
    </row>
    <row r="12" spans="1:6" ht="13.15" customHeight="1" x14ac:dyDescent="0.2">
      <c r="A12" s="33" t="s">
        <v>39</v>
      </c>
      <c r="B12" s="35" t="s">
        <v>40</v>
      </c>
      <c r="C12" s="12"/>
      <c r="D12" s="12"/>
      <c r="E12" s="12"/>
      <c r="F12" s="12"/>
    </row>
    <row r="13" spans="1:6" ht="13.15" customHeight="1" x14ac:dyDescent="0.2">
      <c r="A13" s="33" t="s">
        <v>178</v>
      </c>
      <c r="B13" s="35" t="s">
        <v>42</v>
      </c>
      <c r="C13" s="12"/>
      <c r="D13" s="12"/>
      <c r="E13" s="12"/>
      <c r="F13" s="12"/>
    </row>
    <row r="14" spans="1:6" ht="13.15" customHeight="1" x14ac:dyDescent="0.2">
      <c r="A14" s="33" t="s">
        <v>43</v>
      </c>
      <c r="B14" s="35" t="s">
        <v>44</v>
      </c>
      <c r="C14" s="12"/>
      <c r="D14" s="12"/>
      <c r="E14" s="12"/>
      <c r="F14" s="12"/>
    </row>
    <row r="15" spans="1:6" ht="13.15" customHeight="1" x14ac:dyDescent="0.2">
      <c r="A15" s="33" t="s">
        <v>7</v>
      </c>
      <c r="B15" s="35" t="s">
        <v>8</v>
      </c>
      <c r="C15" s="12"/>
      <c r="D15" s="12"/>
      <c r="E15" s="12"/>
      <c r="F15" s="12"/>
    </row>
    <row r="16" spans="1:6" ht="13.15" customHeight="1" x14ac:dyDescent="0.2">
      <c r="A16" s="33" t="s">
        <v>188</v>
      </c>
      <c r="B16" s="35" t="s">
        <v>2</v>
      </c>
      <c r="C16" s="12"/>
      <c r="D16" s="12"/>
      <c r="E16" s="12"/>
      <c r="F16" s="12"/>
    </row>
    <row r="17" spans="1:6" ht="13.15" customHeight="1" x14ac:dyDescent="0.2">
      <c r="A17" s="33" t="s">
        <v>189</v>
      </c>
      <c r="B17" s="35" t="s">
        <v>10</v>
      </c>
      <c r="C17" s="12"/>
      <c r="D17" s="12"/>
      <c r="E17" s="12"/>
      <c r="F17" s="12"/>
    </row>
    <row r="18" spans="1:6" ht="13.15" customHeight="1" x14ac:dyDescent="0.2">
      <c r="A18" s="33" t="s">
        <v>190</v>
      </c>
      <c r="B18" s="35" t="s">
        <v>31</v>
      </c>
      <c r="C18" s="12"/>
      <c r="D18" s="12"/>
      <c r="E18" s="12"/>
      <c r="F18" s="12"/>
    </row>
    <row r="19" spans="1:6" ht="13.15" customHeight="1" x14ac:dyDescent="0.2">
      <c r="A19" s="33" t="s">
        <v>191</v>
      </c>
      <c r="B19" s="35" t="s">
        <v>3</v>
      </c>
      <c r="C19" s="12"/>
      <c r="D19" s="12"/>
      <c r="E19" s="12"/>
      <c r="F19" s="12"/>
    </row>
    <row r="20" spans="1:6" ht="13.15" customHeight="1" x14ac:dyDescent="0.2">
      <c r="A20" s="33" t="s">
        <v>192</v>
      </c>
      <c r="B20" s="36" t="s">
        <v>9</v>
      </c>
      <c r="C20" s="12"/>
      <c r="D20" s="12"/>
      <c r="E20" s="12"/>
      <c r="F20" s="12"/>
    </row>
    <row r="21" spans="1:6" ht="13.15" customHeight="1" x14ac:dyDescent="0.2">
      <c r="A21" s="33" t="s">
        <v>193</v>
      </c>
      <c r="B21" s="36" t="s">
        <v>32</v>
      </c>
      <c r="C21" s="12"/>
      <c r="D21" s="12"/>
      <c r="E21" s="12"/>
      <c r="F21" s="12"/>
    </row>
    <row r="22" spans="1:6" ht="13.15" customHeight="1" x14ac:dyDescent="0.2">
      <c r="A22" s="33" t="s">
        <v>194</v>
      </c>
      <c r="B22" s="36" t="s">
        <v>33</v>
      </c>
      <c r="C22" s="12"/>
      <c r="D22" s="12"/>
      <c r="E22" s="12"/>
      <c r="F22" s="12"/>
    </row>
    <row r="23" spans="1:6" ht="13.15" customHeight="1" x14ac:dyDescent="0.2">
      <c r="A23" s="33" t="s">
        <v>195</v>
      </c>
      <c r="B23" s="36" t="s">
        <v>34</v>
      </c>
      <c r="C23" s="12"/>
      <c r="D23" s="12"/>
      <c r="E23" s="12"/>
      <c r="F23" s="12"/>
    </row>
    <row r="24" spans="1:6" ht="13.15" customHeight="1" x14ac:dyDescent="0.2">
      <c r="A24" s="33" t="s">
        <v>196</v>
      </c>
      <c r="B24" s="36" t="s">
        <v>35</v>
      </c>
      <c r="C24" s="12"/>
      <c r="D24" s="12"/>
      <c r="E24" s="12"/>
      <c r="F24" s="12"/>
    </row>
    <row r="25" spans="1:6" ht="13.15" customHeight="1" x14ac:dyDescent="0.2">
      <c r="A25" s="33" t="s">
        <v>197</v>
      </c>
      <c r="B25" s="36" t="s">
        <v>36</v>
      </c>
      <c r="C25" s="12"/>
      <c r="D25" s="12"/>
      <c r="E25" s="12"/>
      <c r="F25" s="12"/>
    </row>
    <row r="26" spans="1:6" ht="13.15" customHeight="1" x14ac:dyDescent="0.2">
      <c r="A26" s="33" t="s">
        <v>198</v>
      </c>
      <c r="B26" s="36" t="s">
        <v>37</v>
      </c>
      <c r="C26" s="12"/>
      <c r="D26" s="12"/>
      <c r="E26" s="12"/>
      <c r="F26" s="12"/>
    </row>
    <row r="27" spans="1:6" ht="13.15" customHeight="1" x14ac:dyDescent="0.2">
      <c r="A27" s="33" t="s">
        <v>231</v>
      </c>
      <c r="B27" s="36" t="s">
        <v>53</v>
      </c>
      <c r="C27" s="12"/>
      <c r="D27" s="12"/>
      <c r="E27" s="12"/>
      <c r="F27" s="12"/>
    </row>
    <row r="28" spans="1:6" ht="13.15" customHeight="1" x14ac:dyDescent="0.2">
      <c r="A28" s="33" t="s">
        <v>179</v>
      </c>
      <c r="B28" s="35" t="s">
        <v>29</v>
      </c>
      <c r="C28" s="12"/>
      <c r="D28" s="12"/>
      <c r="E28" s="12"/>
      <c r="F28" s="12"/>
    </row>
    <row r="29" spans="1:6" ht="13.15" customHeight="1" x14ac:dyDescent="0.2">
      <c r="A29" s="43" t="s">
        <v>180</v>
      </c>
      <c r="B29" s="35" t="s">
        <v>11</v>
      </c>
      <c r="C29" s="12"/>
      <c r="D29" s="12"/>
      <c r="E29" s="12"/>
      <c r="F29" s="12"/>
    </row>
    <row r="30" spans="1:6" ht="13.15" customHeight="1" x14ac:dyDescent="0.2">
      <c r="A30" s="33" t="s">
        <v>18</v>
      </c>
      <c r="B30" s="35" t="s">
        <v>19</v>
      </c>
      <c r="C30" s="12"/>
      <c r="D30" s="12"/>
      <c r="E30" s="12"/>
      <c r="F30" s="12"/>
    </row>
    <row r="31" spans="1:6" ht="13.15" customHeight="1" x14ac:dyDescent="0.2">
      <c r="A31" s="33" t="s">
        <v>12</v>
      </c>
      <c r="B31" s="35" t="s">
        <v>13</v>
      </c>
      <c r="C31" s="12"/>
      <c r="D31" s="12"/>
      <c r="E31" s="12"/>
      <c r="F31" s="12"/>
    </row>
    <row r="32" spans="1:6" ht="13.15" customHeight="1" x14ac:dyDescent="0.2">
      <c r="A32" s="33" t="s">
        <v>16</v>
      </c>
      <c r="B32" s="35" t="s">
        <v>17</v>
      </c>
      <c r="C32" s="12"/>
      <c r="D32" s="12"/>
      <c r="E32" s="12"/>
      <c r="F32" s="12"/>
    </row>
    <row r="33" spans="1:6" ht="13.15" customHeight="1" x14ac:dyDescent="0.2">
      <c r="A33" s="33" t="s">
        <v>14</v>
      </c>
      <c r="B33" s="35" t="s">
        <v>15</v>
      </c>
      <c r="C33" s="12"/>
      <c r="D33" s="12"/>
      <c r="E33" s="12"/>
      <c r="F33" s="12"/>
    </row>
    <row r="34" spans="1:6" ht="13.15" customHeight="1" x14ac:dyDescent="0.2">
      <c r="A34" s="33" t="s">
        <v>20</v>
      </c>
      <c r="B34" s="35" t="s">
        <v>21</v>
      </c>
      <c r="C34" s="12"/>
      <c r="D34" s="12"/>
      <c r="E34" s="12"/>
      <c r="F34" s="12"/>
    </row>
    <row r="35" spans="1:6" ht="13.15" customHeight="1" x14ac:dyDescent="0.2">
      <c r="A35" s="33" t="s">
        <v>199</v>
      </c>
      <c r="B35" s="36" t="s">
        <v>45</v>
      </c>
      <c r="C35" s="12"/>
      <c r="D35" s="12"/>
      <c r="E35" s="12"/>
      <c r="F35" s="12"/>
    </row>
    <row r="36" spans="1:6" ht="13.15" customHeight="1" x14ac:dyDescent="0.2">
      <c r="A36" s="33" t="s">
        <v>200</v>
      </c>
      <c r="B36" s="36" t="s">
        <v>46</v>
      </c>
      <c r="C36" s="12"/>
      <c r="D36" s="12"/>
      <c r="E36" s="12"/>
      <c r="F36" s="12"/>
    </row>
    <row r="37" spans="1:6" ht="13.15" customHeight="1" x14ac:dyDescent="0.2">
      <c r="A37" s="33" t="s">
        <v>201</v>
      </c>
      <c r="B37" s="36" t="s">
        <v>47</v>
      </c>
      <c r="C37" s="12"/>
      <c r="D37" s="12"/>
      <c r="E37" s="12"/>
      <c r="F37" s="12"/>
    </row>
    <row r="38" spans="1:6" ht="13.15" customHeight="1" x14ac:dyDescent="0.2">
      <c r="A38" s="33" t="s">
        <v>202</v>
      </c>
      <c r="B38" s="36" t="s">
        <v>48</v>
      </c>
      <c r="C38" s="12"/>
      <c r="D38" s="12"/>
      <c r="E38" s="12"/>
      <c r="F38" s="12"/>
    </row>
    <row r="39" spans="1:6" ht="13.15" customHeight="1" x14ac:dyDescent="0.2">
      <c r="A39" s="33" t="s">
        <v>203</v>
      </c>
      <c r="B39" s="36" t="s">
        <v>49</v>
      </c>
      <c r="C39" s="12"/>
      <c r="D39" s="12"/>
      <c r="E39" s="12"/>
      <c r="F39" s="12"/>
    </row>
    <row r="40" spans="1:6" ht="13.15" customHeight="1" x14ac:dyDescent="0.2">
      <c r="A40" s="33" t="s">
        <v>204</v>
      </c>
      <c r="B40" s="36" t="s">
        <v>50</v>
      </c>
      <c r="C40" s="12"/>
      <c r="D40" s="12"/>
      <c r="E40" s="12"/>
      <c r="F40" s="12"/>
    </row>
    <row r="41" spans="1:6" ht="13.15" customHeight="1" x14ac:dyDescent="0.2">
      <c r="A41" s="33" t="s">
        <v>205</v>
      </c>
      <c r="B41" s="36" t="s">
        <v>51</v>
      </c>
      <c r="C41" s="12"/>
      <c r="D41" s="12"/>
      <c r="E41" s="12"/>
      <c r="F41" s="12"/>
    </row>
    <row r="42" spans="1:6" ht="13.15" customHeight="1" x14ac:dyDescent="0.2">
      <c r="A42" s="33" t="s">
        <v>206</v>
      </c>
      <c r="B42" s="36" t="s">
        <v>52</v>
      </c>
      <c r="C42" s="12"/>
      <c r="D42" s="12"/>
      <c r="E42" s="12"/>
      <c r="F42" s="12"/>
    </row>
    <row r="43" spans="1:6" ht="13.15" customHeight="1" x14ac:dyDescent="0.2">
      <c r="A43" s="33" t="s">
        <v>207</v>
      </c>
      <c r="B43" s="36" t="s">
        <v>6</v>
      </c>
      <c r="C43" s="12"/>
      <c r="D43" s="12"/>
      <c r="E43" s="12"/>
      <c r="F43" s="12"/>
    </row>
    <row r="44" spans="1:6" ht="13.15" customHeight="1" x14ac:dyDescent="0.2">
      <c r="A44" s="33" t="s">
        <v>233</v>
      </c>
      <c r="B44" s="36" t="s">
        <v>183</v>
      </c>
      <c r="C44" s="12"/>
      <c r="D44" s="12"/>
      <c r="E44" s="12"/>
      <c r="F44" s="12"/>
    </row>
    <row r="45" spans="1:6" ht="13.15" customHeight="1" x14ac:dyDescent="0.2">
      <c r="A45" s="33" t="s">
        <v>208</v>
      </c>
      <c r="B45" s="36" t="s">
        <v>184</v>
      </c>
      <c r="C45" s="12"/>
      <c r="D45" s="12"/>
      <c r="E45" s="12"/>
      <c r="F45" s="12"/>
    </row>
    <row r="46" spans="1:6" ht="13.15" customHeight="1" x14ac:dyDescent="0.2">
      <c r="A46" s="33" t="s">
        <v>209</v>
      </c>
      <c r="B46" s="36" t="s">
        <v>24</v>
      </c>
      <c r="C46" s="12"/>
      <c r="D46" s="12"/>
      <c r="E46" s="12"/>
      <c r="F46" s="12"/>
    </row>
    <row r="47" spans="1:6" ht="13.15" customHeight="1" x14ac:dyDescent="0.2">
      <c r="A47" s="33" t="s">
        <v>210</v>
      </c>
      <c r="B47" s="36" t="s">
        <v>25</v>
      </c>
      <c r="C47" s="12"/>
      <c r="D47" s="12"/>
      <c r="E47" s="12"/>
      <c r="F47" s="12"/>
    </row>
    <row r="48" spans="1:6" ht="13.15" customHeight="1" x14ac:dyDescent="0.2">
      <c r="A48" s="33" t="s">
        <v>211</v>
      </c>
      <c r="B48" s="36" t="s">
        <v>26</v>
      </c>
      <c r="C48" s="12"/>
      <c r="D48" s="12"/>
      <c r="E48" s="12"/>
      <c r="F48" s="12"/>
    </row>
    <row r="49" spans="1:7" ht="13.15" customHeight="1" x14ac:dyDescent="0.2">
      <c r="A49" s="33" t="s">
        <v>212</v>
      </c>
      <c r="B49" s="36" t="s">
        <v>27</v>
      </c>
      <c r="C49" s="12"/>
      <c r="D49" s="12"/>
      <c r="E49" s="12"/>
      <c r="F49" s="12"/>
    </row>
    <row r="50" spans="1:7" ht="13.15" customHeight="1" x14ac:dyDescent="0.2">
      <c r="A50" s="33" t="s">
        <v>213</v>
      </c>
      <c r="B50" s="36" t="s">
        <v>30</v>
      </c>
      <c r="C50" s="12"/>
      <c r="D50" s="12"/>
      <c r="E50" s="12"/>
      <c r="F50" s="12"/>
    </row>
    <row r="51" spans="1:7" ht="13.15" customHeight="1" x14ac:dyDescent="0.2">
      <c r="A51" s="33" t="s">
        <v>232</v>
      </c>
      <c r="B51" s="36" t="s">
        <v>28</v>
      </c>
      <c r="C51" s="12"/>
      <c r="D51" s="12"/>
      <c r="E51" s="12"/>
      <c r="F51" s="12"/>
    </row>
    <row r="52" spans="1:7" ht="13.15" customHeight="1" x14ac:dyDescent="0.2">
      <c r="A52" s="48" t="s">
        <v>22</v>
      </c>
      <c r="B52" s="49" t="s">
        <v>23</v>
      </c>
      <c r="C52" s="12"/>
      <c r="D52" s="12"/>
      <c r="E52" s="12"/>
      <c r="F52" s="12"/>
    </row>
    <row r="53" spans="1:7" ht="13.15" customHeight="1" x14ac:dyDescent="0.2">
      <c r="A53" s="33" t="s">
        <v>214</v>
      </c>
      <c r="B53" s="35" t="s">
        <v>215</v>
      </c>
      <c r="C53" s="12"/>
      <c r="D53" s="12"/>
      <c r="E53" s="12"/>
      <c r="F53" s="12"/>
    </row>
    <row r="54" spans="1:7" ht="13.15" customHeight="1" x14ac:dyDescent="0.2">
      <c r="A54" s="33" t="s">
        <v>216</v>
      </c>
      <c r="B54" s="35" t="s">
        <v>217</v>
      </c>
      <c r="C54" s="12"/>
      <c r="D54" s="12"/>
      <c r="E54" s="12"/>
      <c r="F54" s="12"/>
    </row>
    <row r="55" spans="1:7" ht="13.15" customHeight="1" x14ac:dyDescent="0.2">
      <c r="A55" s="33" t="s">
        <v>218</v>
      </c>
      <c r="B55" s="35" t="s">
        <v>219</v>
      </c>
      <c r="C55" s="12"/>
      <c r="D55" s="12"/>
      <c r="E55" s="12"/>
      <c r="F55" s="12"/>
    </row>
    <row r="56" spans="1:7" ht="13.15" customHeight="1" x14ac:dyDescent="0.2">
      <c r="A56" s="48" t="s">
        <v>220</v>
      </c>
      <c r="B56" s="49" t="s">
        <v>221</v>
      </c>
      <c r="C56" s="12"/>
      <c r="D56" s="12"/>
      <c r="E56" s="12"/>
      <c r="F56" s="12"/>
    </row>
    <row r="57" spans="1:7" ht="13.15" customHeight="1" x14ac:dyDescent="0.2">
      <c r="A57" s="48" t="s">
        <v>222</v>
      </c>
      <c r="B57" s="49" t="s">
        <v>223</v>
      </c>
      <c r="C57" s="12"/>
      <c r="D57" s="12"/>
      <c r="E57" s="12"/>
      <c r="F57" s="12"/>
    </row>
    <row r="58" spans="1:7" ht="13.15" customHeight="1" x14ac:dyDescent="0.2">
      <c r="A58" s="33" t="s">
        <v>224</v>
      </c>
      <c r="B58" s="35" t="s">
        <v>225</v>
      </c>
      <c r="C58" s="12"/>
      <c r="D58" s="12"/>
      <c r="E58" s="12"/>
      <c r="F58" s="12"/>
    </row>
    <row r="59" spans="1:7" ht="13.15" customHeight="1" x14ac:dyDescent="0.2">
      <c r="A59" s="33" t="s">
        <v>226</v>
      </c>
      <c r="B59" s="35" t="s">
        <v>227</v>
      </c>
      <c r="C59" s="12"/>
      <c r="D59" s="12"/>
      <c r="E59" s="12"/>
      <c r="F59" s="12"/>
    </row>
    <row r="60" spans="1:7" ht="13.15" customHeight="1" x14ac:dyDescent="0.2">
      <c r="A60" s="42" t="s">
        <v>228</v>
      </c>
      <c r="B60" s="35" t="s">
        <v>229</v>
      </c>
      <c r="C60" s="12"/>
      <c r="D60" s="12"/>
      <c r="E60" s="12"/>
      <c r="F60" s="12"/>
    </row>
    <row r="61" spans="1:7" ht="13.15" customHeight="1" x14ac:dyDescent="0.2">
      <c r="A61" s="33" t="s">
        <v>181</v>
      </c>
      <c r="B61" s="35" t="s">
        <v>185</v>
      </c>
      <c r="C61" s="12"/>
      <c r="D61" s="12"/>
      <c r="E61" s="12"/>
      <c r="F61" s="12"/>
    </row>
    <row r="62" spans="1:7" ht="13.15" customHeight="1" x14ac:dyDescent="0.2">
      <c r="A62" s="33" t="s">
        <v>54</v>
      </c>
      <c r="B62" s="35" t="s">
        <v>55</v>
      </c>
      <c r="C62" s="12"/>
      <c r="D62" s="12"/>
      <c r="E62" s="12"/>
      <c r="F62" s="12"/>
    </row>
    <row r="63" spans="1:7" ht="13.15" customHeight="1" x14ac:dyDescent="0.2">
      <c r="A63" s="43" t="s">
        <v>187</v>
      </c>
      <c r="B63" s="35" t="s">
        <v>186</v>
      </c>
      <c r="C63" s="12">
        <f>8*33</f>
        <v>264</v>
      </c>
      <c r="D63" s="12"/>
      <c r="E63" s="12"/>
      <c r="F63" s="12"/>
    </row>
    <row r="64" spans="1:7" ht="13.15" customHeight="1" x14ac:dyDescent="0.2">
      <c r="A64" s="4"/>
      <c r="B64" s="5"/>
      <c r="C64" s="25">
        <f>SUM(C6:C63)</f>
        <v>344.63800000000003</v>
      </c>
      <c r="D64" s="25">
        <f>SUM(D6:D63)</f>
        <v>0</v>
      </c>
      <c r="E64" s="25">
        <f>SUM(E6:E63)</f>
        <v>28.78</v>
      </c>
      <c r="F64" s="25">
        <f>SUM(F6:F63)</f>
        <v>0</v>
      </c>
      <c r="G64" s="32">
        <f>SUM(C64:F64)</f>
        <v>373.41800000000001</v>
      </c>
    </row>
    <row r="65" spans="1:6" ht="13.15" customHeight="1" x14ac:dyDescent="0.2">
      <c r="A65" s="4"/>
      <c r="B65" s="5"/>
      <c r="C65" s="25"/>
      <c r="D65" s="25"/>
      <c r="E65" s="25"/>
      <c r="F65" s="25"/>
    </row>
    <row r="66" spans="1:6" ht="15" customHeight="1" x14ac:dyDescent="0.2">
      <c r="A66" s="6" t="s">
        <v>71</v>
      </c>
      <c r="B66" s="7" t="s">
        <v>64</v>
      </c>
      <c r="C66" s="19"/>
      <c r="D66" s="19"/>
      <c r="E66" s="20"/>
      <c r="F66" s="19"/>
    </row>
    <row r="67" spans="1:6" ht="15" customHeight="1" x14ac:dyDescent="0.2">
      <c r="A67" s="6" t="s">
        <v>65</v>
      </c>
      <c r="B67" s="7" t="s">
        <v>66</v>
      </c>
      <c r="C67" s="19"/>
      <c r="D67" s="19"/>
      <c r="E67" s="20"/>
      <c r="F67" s="19"/>
    </row>
    <row r="68" spans="1:6" ht="15" customHeight="1" x14ac:dyDescent="0.2">
      <c r="A68" s="6" t="s">
        <v>67</v>
      </c>
      <c r="B68" s="7" t="s">
        <v>68</v>
      </c>
      <c r="C68" s="19"/>
      <c r="D68" s="19"/>
      <c r="E68" s="28"/>
      <c r="F68" s="19"/>
    </row>
    <row r="69" spans="1:6" ht="15" customHeight="1" x14ac:dyDescent="0.2">
      <c r="A69" s="6" t="s">
        <v>73</v>
      </c>
      <c r="B69" s="7" t="s">
        <v>72</v>
      </c>
      <c r="C69" s="19"/>
      <c r="D69" s="19"/>
      <c r="E69" s="22"/>
      <c r="F69" s="19"/>
    </row>
    <row r="70" spans="1:6" ht="15" customHeight="1" x14ac:dyDescent="0.2">
      <c r="A70" s="6" t="s">
        <v>69</v>
      </c>
      <c r="B70" s="8" t="s">
        <v>74</v>
      </c>
      <c r="C70" s="19"/>
      <c r="D70" s="19"/>
      <c r="E70" s="20"/>
      <c r="F70" s="19"/>
    </row>
    <row r="71" spans="1:6" ht="15" customHeight="1" x14ac:dyDescent="0.2">
      <c r="A71" s="6" t="s">
        <v>70</v>
      </c>
      <c r="B71" s="8"/>
      <c r="C71" s="19"/>
      <c r="D71" s="19"/>
      <c r="E71" s="22"/>
      <c r="F71" s="19"/>
    </row>
    <row r="72" spans="1:6" ht="11.45" customHeight="1" x14ac:dyDescent="0.2">
      <c r="B72" s="2"/>
    </row>
    <row r="73" spans="1:6" ht="11.45" customHeight="1" x14ac:dyDescent="0.2">
      <c r="B73" s="2"/>
    </row>
    <row r="74" spans="1:6" ht="11.45" customHeight="1" x14ac:dyDescent="0.2">
      <c r="B74" s="2"/>
    </row>
    <row r="75" spans="1:6" ht="11.45" customHeight="1" x14ac:dyDescent="0.2">
      <c r="B75" s="2"/>
    </row>
    <row r="76" spans="1:6" ht="11.45" customHeight="1" x14ac:dyDescent="0.2">
      <c r="B76" s="2"/>
    </row>
    <row r="77" spans="1:6" ht="11.45" customHeight="1" x14ac:dyDescent="0.2">
      <c r="B77" s="2"/>
    </row>
    <row r="78" spans="1:6" ht="11.45" customHeight="1" x14ac:dyDescent="0.2">
      <c r="B78" s="2"/>
    </row>
    <row r="79" spans="1:6" ht="11.45" customHeight="1" x14ac:dyDescent="0.2">
      <c r="B79" s="2"/>
    </row>
    <row r="80" spans="1:6" ht="11.45" customHeight="1" x14ac:dyDescent="0.2">
      <c r="B80" s="2"/>
    </row>
    <row r="81" spans="2:2" ht="11.45" customHeight="1" x14ac:dyDescent="0.2">
      <c r="B81" s="2"/>
    </row>
    <row r="82" spans="2:2" ht="11.45" customHeight="1" x14ac:dyDescent="0.2">
      <c r="B82" s="2"/>
    </row>
    <row r="83" spans="2:2" ht="11.45" customHeight="1" x14ac:dyDescent="0.2">
      <c r="B83" s="2"/>
    </row>
    <row r="84" spans="2:2" ht="11.45" customHeight="1" x14ac:dyDescent="0.2">
      <c r="B84" s="2"/>
    </row>
    <row r="85" spans="2:2" ht="11.45" customHeight="1" x14ac:dyDescent="0.2">
      <c r="B85" s="2"/>
    </row>
    <row r="86" spans="2:2" ht="11.45" customHeight="1" x14ac:dyDescent="0.2">
      <c r="B86" s="2"/>
    </row>
    <row r="87" spans="2:2" ht="11.45" customHeight="1" x14ac:dyDescent="0.2">
      <c r="B87" s="2"/>
    </row>
    <row r="88" spans="2:2" ht="11.45" customHeight="1" x14ac:dyDescent="0.2">
      <c r="B88" s="2"/>
    </row>
    <row r="89" spans="2:2" ht="11.45" customHeight="1" x14ac:dyDescent="0.2">
      <c r="B89" s="2"/>
    </row>
    <row r="90" spans="2:2" ht="11.45" customHeight="1" x14ac:dyDescent="0.2">
      <c r="B90" s="2"/>
    </row>
    <row r="91" spans="2:2" ht="11.45" customHeight="1" x14ac:dyDescent="0.2">
      <c r="B91" s="2"/>
    </row>
    <row r="92" spans="2:2" ht="11.45" customHeight="1" x14ac:dyDescent="0.2">
      <c r="B92" s="2"/>
    </row>
    <row r="93" spans="2:2" ht="11.45" customHeight="1" x14ac:dyDescent="0.2">
      <c r="B93" s="2"/>
    </row>
    <row r="94" spans="2:2" ht="11.45" customHeight="1" x14ac:dyDescent="0.2">
      <c r="B94" s="2"/>
    </row>
    <row r="95" spans="2:2" ht="11.45" customHeight="1" x14ac:dyDescent="0.2">
      <c r="B95" s="2"/>
    </row>
    <row r="96" spans="2:2" ht="11.45" customHeight="1" x14ac:dyDescent="0.2">
      <c r="B96" s="2"/>
    </row>
    <row r="97" spans="2:2" ht="11.45" customHeight="1" x14ac:dyDescent="0.2">
      <c r="B97" s="2"/>
    </row>
    <row r="98" spans="2:2" ht="11.45" customHeight="1" x14ac:dyDescent="0.2">
      <c r="B98" s="2"/>
    </row>
    <row r="99" spans="2:2" ht="11.45" customHeight="1" x14ac:dyDescent="0.2">
      <c r="B99" s="2"/>
    </row>
    <row r="100" spans="2:2" ht="11.45" customHeight="1" x14ac:dyDescent="0.2">
      <c r="B100" s="2"/>
    </row>
    <row r="101" spans="2:2" ht="11.45" customHeight="1" x14ac:dyDescent="0.2">
      <c r="B101" s="2"/>
    </row>
    <row r="102" spans="2:2" ht="11.45" customHeight="1" x14ac:dyDescent="0.2">
      <c r="B102" s="2"/>
    </row>
    <row r="103" spans="2:2" ht="11.45" customHeight="1" x14ac:dyDescent="0.2">
      <c r="B103" s="2"/>
    </row>
    <row r="104" spans="2:2" ht="11.45" customHeight="1" x14ac:dyDescent="0.2">
      <c r="B104" s="2"/>
    </row>
    <row r="105" spans="2:2" ht="11.45" customHeight="1" x14ac:dyDescent="0.2">
      <c r="B105" s="2"/>
    </row>
    <row r="106" spans="2:2" ht="11.45" customHeight="1" x14ac:dyDescent="0.2">
      <c r="B106" s="2"/>
    </row>
    <row r="107" spans="2:2" ht="11.45" customHeight="1" x14ac:dyDescent="0.2">
      <c r="B107" s="2"/>
    </row>
    <row r="108" spans="2:2" ht="11.45" customHeight="1" x14ac:dyDescent="0.2">
      <c r="B108" s="2"/>
    </row>
    <row r="109" spans="2:2" ht="11.45" customHeight="1" x14ac:dyDescent="0.2">
      <c r="B109" s="2"/>
    </row>
    <row r="110" spans="2:2" ht="11.45" customHeight="1" x14ac:dyDescent="0.2">
      <c r="B110" s="2"/>
    </row>
    <row r="111" spans="2:2" ht="11.45" customHeight="1" x14ac:dyDescent="0.2">
      <c r="B111" s="2"/>
    </row>
    <row r="112" spans="2:2" ht="11.45" customHeight="1" x14ac:dyDescent="0.2">
      <c r="B112" s="2"/>
    </row>
    <row r="113" spans="2:2" ht="11.45" customHeight="1" x14ac:dyDescent="0.2">
      <c r="B113" s="2"/>
    </row>
    <row r="114" spans="2:2" ht="11.45" customHeight="1" x14ac:dyDescent="0.2">
      <c r="B114" s="2"/>
    </row>
    <row r="115" spans="2:2" ht="11.45" customHeight="1" x14ac:dyDescent="0.2">
      <c r="B115" s="2"/>
    </row>
    <row r="116" spans="2:2" ht="11.45" customHeight="1" x14ac:dyDescent="0.2">
      <c r="B116" s="2"/>
    </row>
    <row r="117" spans="2:2" ht="11.45" customHeight="1" x14ac:dyDescent="0.2">
      <c r="B117" s="2"/>
    </row>
    <row r="118" spans="2:2" ht="11.45" customHeight="1" x14ac:dyDescent="0.2">
      <c r="B118" s="2"/>
    </row>
    <row r="119" spans="2:2" ht="11.45" customHeight="1" x14ac:dyDescent="0.2">
      <c r="B119" s="2"/>
    </row>
    <row r="120" spans="2:2" ht="11.45" customHeight="1" x14ac:dyDescent="0.2">
      <c r="B120" s="2"/>
    </row>
    <row r="121" spans="2:2" ht="11.45" customHeight="1" x14ac:dyDescent="0.2">
      <c r="B121" s="2"/>
    </row>
    <row r="122" spans="2:2" ht="11.45" customHeight="1" x14ac:dyDescent="0.2">
      <c r="B122" s="2"/>
    </row>
    <row r="123" spans="2:2" ht="11.45" customHeight="1" x14ac:dyDescent="0.2">
      <c r="B123" s="2"/>
    </row>
    <row r="124" spans="2:2" ht="11.45" customHeight="1" x14ac:dyDescent="0.2">
      <c r="B124" s="2"/>
    </row>
    <row r="125" spans="2:2" ht="11.45" customHeight="1" x14ac:dyDescent="0.2">
      <c r="B125" s="2"/>
    </row>
    <row r="126" spans="2:2" ht="11.45" customHeight="1" x14ac:dyDescent="0.2">
      <c r="B126" s="2"/>
    </row>
    <row r="127" spans="2:2" ht="11.45" customHeight="1" x14ac:dyDescent="0.2">
      <c r="B127" s="2"/>
    </row>
    <row r="128" spans="2:2" ht="11.45" customHeight="1" x14ac:dyDescent="0.2">
      <c r="B128" s="2"/>
    </row>
    <row r="129" spans="2:2" ht="11.45" customHeight="1" x14ac:dyDescent="0.2">
      <c r="B129" s="2"/>
    </row>
    <row r="130" spans="2:2" ht="11.45" customHeight="1" x14ac:dyDescent="0.2">
      <c r="B130" s="2"/>
    </row>
    <row r="131" spans="2:2" ht="11.45" customHeight="1" x14ac:dyDescent="0.2">
      <c r="B131" s="2"/>
    </row>
    <row r="132" spans="2:2" ht="11.45" customHeight="1" x14ac:dyDescent="0.2">
      <c r="B132" s="2"/>
    </row>
    <row r="133" spans="2:2" ht="11.45" customHeight="1" x14ac:dyDescent="0.2">
      <c r="B133" s="2"/>
    </row>
    <row r="134" spans="2:2" ht="11.45" customHeight="1" x14ac:dyDescent="0.2">
      <c r="B134" s="2"/>
    </row>
    <row r="135" spans="2:2" ht="11.45" customHeight="1" x14ac:dyDescent="0.2">
      <c r="B135" s="2"/>
    </row>
    <row r="136" spans="2:2" ht="11.45" customHeight="1" x14ac:dyDescent="0.2">
      <c r="B136" s="2"/>
    </row>
    <row r="137" spans="2:2" ht="11.45" customHeight="1" x14ac:dyDescent="0.2">
      <c r="B137" s="2"/>
    </row>
    <row r="138" spans="2:2" ht="11.45" customHeight="1" x14ac:dyDescent="0.2">
      <c r="B138" s="2"/>
    </row>
    <row r="139" spans="2:2" ht="11.45" customHeight="1" x14ac:dyDescent="0.2">
      <c r="B139" s="2"/>
    </row>
    <row r="140" spans="2:2" ht="11.45" customHeight="1" x14ac:dyDescent="0.2">
      <c r="B140" s="2"/>
    </row>
    <row r="141" spans="2:2" ht="11.45" customHeight="1" x14ac:dyDescent="0.2">
      <c r="B141" s="2"/>
    </row>
    <row r="142" spans="2:2" ht="11.45" customHeight="1" x14ac:dyDescent="0.2">
      <c r="B142" s="2"/>
    </row>
    <row r="143" spans="2:2" ht="11.45" customHeight="1" x14ac:dyDescent="0.2">
      <c r="B143" s="2"/>
    </row>
    <row r="144" spans="2:2" ht="11.45" customHeight="1" x14ac:dyDescent="0.2">
      <c r="B144" s="2"/>
    </row>
    <row r="145" spans="2:2" ht="11.45" customHeight="1" x14ac:dyDescent="0.2">
      <c r="B145" s="2"/>
    </row>
    <row r="146" spans="2:2" ht="11.45" customHeight="1" x14ac:dyDescent="0.2">
      <c r="B146" s="2"/>
    </row>
    <row r="147" spans="2:2" ht="11.45" customHeight="1" x14ac:dyDescent="0.2">
      <c r="B147" s="2"/>
    </row>
    <row r="148" spans="2:2" ht="11.45" customHeight="1" x14ac:dyDescent="0.2">
      <c r="B148" s="2"/>
    </row>
    <row r="149" spans="2:2" ht="11.45" customHeight="1" x14ac:dyDescent="0.2">
      <c r="B149" s="2"/>
    </row>
    <row r="150" spans="2:2" ht="11.45" customHeight="1" x14ac:dyDescent="0.2">
      <c r="B150" s="2"/>
    </row>
    <row r="151" spans="2:2" ht="11.45" customHeight="1" x14ac:dyDescent="0.2">
      <c r="B151" s="2"/>
    </row>
    <row r="152" spans="2:2" ht="11.45" customHeight="1" x14ac:dyDescent="0.2">
      <c r="B152" s="2"/>
    </row>
    <row r="153" spans="2:2" ht="11.45" customHeight="1" x14ac:dyDescent="0.2">
      <c r="B153" s="2"/>
    </row>
    <row r="154" spans="2:2" ht="11.45" customHeight="1" x14ac:dyDescent="0.2">
      <c r="B154" s="2"/>
    </row>
    <row r="155" spans="2:2" ht="11.45" customHeight="1" x14ac:dyDescent="0.2">
      <c r="B155" s="2"/>
    </row>
    <row r="156" spans="2:2" ht="11.45" customHeight="1" x14ac:dyDescent="0.2">
      <c r="B156" s="2"/>
    </row>
    <row r="157" spans="2:2" ht="11.45" customHeight="1" x14ac:dyDescent="0.2">
      <c r="B157" s="2"/>
    </row>
    <row r="158" spans="2:2" ht="11.45" customHeight="1" x14ac:dyDescent="0.2">
      <c r="B158" s="2"/>
    </row>
    <row r="159" spans="2:2" ht="11.45" customHeight="1" x14ac:dyDescent="0.2">
      <c r="B159" s="2"/>
    </row>
    <row r="160" spans="2:2" ht="11.45" customHeight="1" x14ac:dyDescent="0.2">
      <c r="B160" s="2"/>
    </row>
    <row r="161" spans="2:2" ht="11.45" customHeight="1" x14ac:dyDescent="0.2">
      <c r="B161" s="2"/>
    </row>
    <row r="162" spans="2:2" ht="11.45" customHeight="1" x14ac:dyDescent="0.2">
      <c r="B162" s="2"/>
    </row>
    <row r="163" spans="2:2" ht="11.45" customHeight="1" x14ac:dyDescent="0.2">
      <c r="B163" s="2"/>
    </row>
    <row r="164" spans="2:2" ht="11.45" customHeight="1" x14ac:dyDescent="0.2">
      <c r="B164" s="2"/>
    </row>
    <row r="165" spans="2:2" ht="11.45" customHeight="1" x14ac:dyDescent="0.2">
      <c r="B165" s="2"/>
    </row>
    <row r="166" spans="2:2" ht="11.45" customHeight="1" x14ac:dyDescent="0.2">
      <c r="B166" s="2"/>
    </row>
    <row r="167" spans="2:2" ht="11.45" customHeight="1" x14ac:dyDescent="0.2">
      <c r="B167" s="2"/>
    </row>
    <row r="168" spans="2:2" ht="11.45" customHeight="1" x14ac:dyDescent="0.2">
      <c r="B168" s="2"/>
    </row>
    <row r="169" spans="2:2" ht="11.45" customHeight="1" x14ac:dyDescent="0.2">
      <c r="B169" s="2"/>
    </row>
    <row r="170" spans="2:2" ht="11.45" customHeight="1" x14ac:dyDescent="0.2">
      <c r="B170" s="2"/>
    </row>
    <row r="171" spans="2:2" ht="11.45" customHeight="1" x14ac:dyDescent="0.2">
      <c r="B171" s="2"/>
    </row>
    <row r="172" spans="2:2" ht="11.45" customHeight="1" x14ac:dyDescent="0.2">
      <c r="B172" s="2"/>
    </row>
    <row r="173" spans="2:2" ht="11.45" customHeight="1" x14ac:dyDescent="0.2">
      <c r="B173" s="2"/>
    </row>
    <row r="174" spans="2:2" ht="11.45" customHeight="1" x14ac:dyDescent="0.2">
      <c r="B174" s="2"/>
    </row>
    <row r="175" spans="2:2" ht="11.45" customHeight="1" x14ac:dyDescent="0.2">
      <c r="B175" s="2"/>
    </row>
    <row r="176" spans="2:2" ht="11.45" customHeight="1" x14ac:dyDescent="0.2">
      <c r="B176" s="2"/>
    </row>
    <row r="177" spans="2:2" ht="11.45" customHeight="1" x14ac:dyDescent="0.2">
      <c r="B177" s="2"/>
    </row>
    <row r="178" spans="2:2" ht="11.45" customHeight="1" x14ac:dyDescent="0.2">
      <c r="B178" s="2"/>
    </row>
    <row r="179" spans="2:2" ht="11.45" customHeight="1" x14ac:dyDescent="0.2">
      <c r="B179" s="2"/>
    </row>
    <row r="180" spans="2:2" ht="11.45" customHeight="1" x14ac:dyDescent="0.2">
      <c r="B180" s="2"/>
    </row>
    <row r="181" spans="2:2" ht="11.45" customHeight="1" x14ac:dyDescent="0.2">
      <c r="B181" s="2"/>
    </row>
    <row r="182" spans="2:2" ht="11.45" customHeight="1" x14ac:dyDescent="0.2">
      <c r="B182" s="2"/>
    </row>
    <row r="183" spans="2:2" ht="11.45" customHeight="1" x14ac:dyDescent="0.2">
      <c r="B183" s="2"/>
    </row>
    <row r="184" spans="2:2" ht="11.45" customHeight="1" x14ac:dyDescent="0.2">
      <c r="B184" s="2"/>
    </row>
    <row r="185" spans="2:2" ht="11.45" customHeight="1" x14ac:dyDescent="0.2">
      <c r="B185" s="2"/>
    </row>
    <row r="186" spans="2:2" ht="11.45" customHeight="1" x14ac:dyDescent="0.2">
      <c r="B186" s="2"/>
    </row>
    <row r="187" spans="2:2" ht="11.45" customHeight="1" x14ac:dyDescent="0.2">
      <c r="B187" s="2"/>
    </row>
    <row r="188" spans="2:2" ht="11.45" customHeight="1" x14ac:dyDescent="0.2">
      <c r="B188" s="2"/>
    </row>
    <row r="189" spans="2:2" ht="11.45" customHeight="1" x14ac:dyDescent="0.2">
      <c r="B189" s="2"/>
    </row>
    <row r="190" spans="2:2" ht="11.45" customHeight="1" x14ac:dyDescent="0.2">
      <c r="B190" s="2"/>
    </row>
    <row r="191" spans="2:2" ht="11.45" customHeight="1" x14ac:dyDescent="0.2">
      <c r="B191" s="2"/>
    </row>
    <row r="192" spans="2:2" ht="11.45" customHeight="1" x14ac:dyDescent="0.2">
      <c r="B192" s="2"/>
    </row>
    <row r="193" spans="2:2" ht="11.45" customHeight="1" x14ac:dyDescent="0.2">
      <c r="B193" s="2"/>
    </row>
  </sheetData>
  <phoneticPr fontId="0" type="noConversion"/>
  <pageMargins left="0.25" right="0.25" top="0.75" bottom="0.25" header="0.25" footer="0.33"/>
  <pageSetup paperSize="5" scale="93" orientation="portrait" r:id="rId1"/>
  <headerFooter alignWithMargins="0">
    <oddHeader xml:space="preserve">&amp;C&amp;24 2022 Municipal Recycling Report&amp;10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193"/>
  <sheetViews>
    <sheetView topLeftCell="A31" workbookViewId="0">
      <selection activeCell="I64" sqref="I64"/>
    </sheetView>
  </sheetViews>
  <sheetFormatPr defaultRowHeight="11.45" customHeight="1" x14ac:dyDescent="0.2"/>
  <cols>
    <col min="1" max="1" width="61.140625" style="1" customWidth="1"/>
    <col min="2" max="2" width="5.7109375" style="1" customWidth="1"/>
    <col min="3" max="6" width="8.7109375" style="1" customWidth="1"/>
    <col min="7" max="16384" width="9.140625" style="1"/>
  </cols>
  <sheetData>
    <row r="1" spans="1:6" ht="25.5" x14ac:dyDescent="0.2">
      <c r="A1" s="50" t="s">
        <v>239</v>
      </c>
      <c r="B1" s="50" t="s">
        <v>1</v>
      </c>
      <c r="C1" s="51" t="s">
        <v>235</v>
      </c>
      <c r="D1" s="51" t="s">
        <v>237</v>
      </c>
      <c r="E1" s="51" t="s">
        <v>236</v>
      </c>
      <c r="F1" s="51" t="s">
        <v>238</v>
      </c>
    </row>
    <row r="2" spans="1:6" ht="12.75" x14ac:dyDescent="0.2">
      <c r="A2" s="9" t="s">
        <v>62</v>
      </c>
      <c r="B2" s="10">
        <v>38</v>
      </c>
      <c r="C2" s="18" t="s">
        <v>59</v>
      </c>
      <c r="D2" s="18" t="s">
        <v>61</v>
      </c>
      <c r="E2" s="18" t="s">
        <v>60</v>
      </c>
      <c r="F2" s="18" t="s">
        <v>61</v>
      </c>
    </row>
    <row r="3" spans="1:6" ht="15.75" x14ac:dyDescent="0.25">
      <c r="A3" s="13" t="s">
        <v>163</v>
      </c>
      <c r="B3" s="14">
        <v>905</v>
      </c>
      <c r="C3" s="18" t="s">
        <v>59</v>
      </c>
      <c r="D3" s="18" t="s">
        <v>61</v>
      </c>
      <c r="E3" s="18" t="s">
        <v>60</v>
      </c>
      <c r="F3" s="18" t="s">
        <v>61</v>
      </c>
    </row>
    <row r="4" spans="1:6" ht="12.75" x14ac:dyDescent="0.2">
      <c r="A4" s="9" t="s">
        <v>57</v>
      </c>
      <c r="B4" s="11"/>
      <c r="C4" s="18" t="s">
        <v>59</v>
      </c>
      <c r="D4" s="18" t="s">
        <v>59</v>
      </c>
      <c r="E4" s="18" t="s">
        <v>60</v>
      </c>
      <c r="F4" s="18" t="s">
        <v>59</v>
      </c>
    </row>
    <row r="5" spans="1:6" ht="12.75" x14ac:dyDescent="0.2">
      <c r="A5" s="9" t="s">
        <v>58</v>
      </c>
      <c r="B5" s="11"/>
      <c r="C5" s="18" t="s">
        <v>59</v>
      </c>
      <c r="D5" s="18" t="s">
        <v>59</v>
      </c>
      <c r="E5" s="18" t="s">
        <v>59</v>
      </c>
      <c r="F5" s="18" t="s">
        <v>59</v>
      </c>
    </row>
    <row r="6" spans="1:6" ht="13.15" customHeight="1" x14ac:dyDescent="0.2">
      <c r="A6" s="42" t="s">
        <v>174</v>
      </c>
      <c r="B6" s="35" t="s">
        <v>63</v>
      </c>
      <c r="C6" s="12">
        <f>0.68+0.69+0.67+0.66+9.61+9+9.32</f>
        <v>30.63</v>
      </c>
      <c r="D6" s="12"/>
      <c r="E6" s="12">
        <f>4.88+4.88+4.88+5.55+7.34+7.82+8.82+2.82</f>
        <v>46.99</v>
      </c>
      <c r="F6" s="12"/>
    </row>
    <row r="7" spans="1:6" ht="13.15" customHeight="1" x14ac:dyDescent="0.2">
      <c r="A7" s="42" t="s">
        <v>175</v>
      </c>
      <c r="B7" s="35" t="s">
        <v>56</v>
      </c>
      <c r="C7" s="12">
        <f>0.41+0.38+0.1966+1.27+1.65+1.29+1.16</f>
        <v>6.3566000000000003</v>
      </c>
      <c r="D7" s="12"/>
      <c r="E7" s="12">
        <f>0.54+0.38+0.2808</f>
        <v>1.2008000000000001</v>
      </c>
      <c r="F7" s="12"/>
    </row>
    <row r="8" spans="1:6" ht="13.15" customHeight="1" x14ac:dyDescent="0.2">
      <c r="A8" s="33" t="s">
        <v>4</v>
      </c>
      <c r="B8" s="35" t="s">
        <v>5</v>
      </c>
      <c r="C8" s="12"/>
      <c r="D8" s="12"/>
      <c r="E8" s="12">
        <f>9+150.2+1.35+1.15+1.6+1.36+94.98+124.97+129.72+82.95+0.2+0.06+0.17+0.15+7.64+7.51+7.51+0.56</f>
        <v>621.07999999999993</v>
      </c>
      <c r="F8" s="12"/>
    </row>
    <row r="9" spans="1:6" ht="13.15" customHeight="1" x14ac:dyDescent="0.2">
      <c r="A9" s="33" t="s">
        <v>230</v>
      </c>
      <c r="B9" s="35" t="s">
        <v>182</v>
      </c>
      <c r="C9" s="12"/>
      <c r="D9" s="12"/>
      <c r="E9" s="12"/>
      <c r="F9" s="12"/>
    </row>
    <row r="10" spans="1:6" ht="13.15" customHeight="1" x14ac:dyDescent="0.2">
      <c r="A10" s="33" t="s">
        <v>176</v>
      </c>
      <c r="B10" s="35" t="s">
        <v>38</v>
      </c>
      <c r="C10" s="12"/>
      <c r="D10" s="12"/>
      <c r="E10" s="12"/>
      <c r="F10" s="12"/>
    </row>
    <row r="11" spans="1:6" ht="13.15" customHeight="1" x14ac:dyDescent="0.2">
      <c r="A11" s="33" t="s">
        <v>177</v>
      </c>
      <c r="B11" s="35" t="s">
        <v>41</v>
      </c>
      <c r="C11" s="12"/>
      <c r="D11" s="12"/>
      <c r="E11" s="12"/>
      <c r="F11" s="12"/>
    </row>
    <row r="12" spans="1:6" ht="13.15" customHeight="1" x14ac:dyDescent="0.2">
      <c r="A12" s="33" t="s">
        <v>39</v>
      </c>
      <c r="B12" s="35" t="s">
        <v>40</v>
      </c>
      <c r="C12" s="12"/>
      <c r="D12" s="12"/>
      <c r="E12" s="12"/>
      <c r="F12" s="12"/>
    </row>
    <row r="13" spans="1:6" ht="13.15" customHeight="1" x14ac:dyDescent="0.2">
      <c r="A13" s="33" t="s">
        <v>178</v>
      </c>
      <c r="B13" s="35" t="s">
        <v>42</v>
      </c>
      <c r="C13" s="12"/>
      <c r="D13" s="12"/>
      <c r="E13" s="12">
        <f>0.01+0.01+0.01</f>
        <v>0.03</v>
      </c>
      <c r="F13" s="12"/>
    </row>
    <row r="14" spans="1:6" ht="13.15" customHeight="1" x14ac:dyDescent="0.2">
      <c r="A14" s="33" t="s">
        <v>43</v>
      </c>
      <c r="B14" s="35" t="s">
        <v>44</v>
      </c>
      <c r="C14" s="12"/>
      <c r="D14" s="12"/>
      <c r="E14" s="12"/>
      <c r="F14" s="12"/>
    </row>
    <row r="15" spans="1:6" ht="13.15" customHeight="1" x14ac:dyDescent="0.2">
      <c r="A15" s="33" t="s">
        <v>7</v>
      </c>
      <c r="B15" s="35" t="s">
        <v>8</v>
      </c>
      <c r="C15" s="12"/>
      <c r="D15" s="12"/>
      <c r="E15" s="12"/>
      <c r="F15" s="12"/>
    </row>
    <row r="16" spans="1:6" ht="13.15" customHeight="1" x14ac:dyDescent="0.2">
      <c r="A16" s="33" t="s">
        <v>188</v>
      </c>
      <c r="B16" s="35" t="s">
        <v>2</v>
      </c>
      <c r="C16" s="12"/>
      <c r="D16" s="12"/>
      <c r="E16" s="12"/>
      <c r="F16" s="12"/>
    </row>
    <row r="17" spans="1:6" ht="13.15" customHeight="1" x14ac:dyDescent="0.2">
      <c r="A17" s="33" t="s">
        <v>189</v>
      </c>
      <c r="B17" s="35" t="s">
        <v>10</v>
      </c>
      <c r="C17" s="12"/>
      <c r="D17" s="12"/>
      <c r="E17" s="12"/>
      <c r="F17" s="12"/>
    </row>
    <row r="18" spans="1:6" ht="13.15" customHeight="1" x14ac:dyDescent="0.2">
      <c r="A18" s="33" t="s">
        <v>190</v>
      </c>
      <c r="B18" s="35" t="s">
        <v>31</v>
      </c>
      <c r="C18" s="12"/>
      <c r="D18" s="12"/>
      <c r="E18" s="12">
        <f>0.65+0.15+0.55+0.16</f>
        <v>1.51</v>
      </c>
      <c r="F18" s="12"/>
    </row>
    <row r="19" spans="1:6" ht="13.15" customHeight="1" x14ac:dyDescent="0.2">
      <c r="A19" s="33" t="s">
        <v>191</v>
      </c>
      <c r="B19" s="35" t="s">
        <v>3</v>
      </c>
      <c r="C19" s="12"/>
      <c r="D19" s="12"/>
      <c r="E19" s="12"/>
      <c r="F19" s="12"/>
    </row>
    <row r="20" spans="1:6" ht="13.15" customHeight="1" x14ac:dyDescent="0.2">
      <c r="A20" s="33" t="s">
        <v>192</v>
      </c>
      <c r="B20" s="36" t="s">
        <v>9</v>
      </c>
      <c r="C20" s="12"/>
      <c r="D20" s="12"/>
      <c r="E20" s="12"/>
      <c r="F20" s="12"/>
    </row>
    <row r="21" spans="1:6" ht="13.15" customHeight="1" x14ac:dyDescent="0.2">
      <c r="A21" s="33" t="s">
        <v>193</v>
      </c>
      <c r="B21" s="36" t="s">
        <v>32</v>
      </c>
      <c r="C21" s="12"/>
      <c r="D21" s="12"/>
      <c r="E21" s="12"/>
      <c r="F21" s="12"/>
    </row>
    <row r="22" spans="1:6" ht="13.15" customHeight="1" x14ac:dyDescent="0.2">
      <c r="A22" s="33" t="s">
        <v>194</v>
      </c>
      <c r="B22" s="36" t="s">
        <v>33</v>
      </c>
      <c r="C22" s="12"/>
      <c r="D22" s="12"/>
      <c r="E22" s="12"/>
      <c r="F22" s="12"/>
    </row>
    <row r="23" spans="1:6" ht="13.15" customHeight="1" x14ac:dyDescent="0.2">
      <c r="A23" s="33" t="s">
        <v>195</v>
      </c>
      <c r="B23" s="36" t="s">
        <v>34</v>
      </c>
      <c r="C23" s="12"/>
      <c r="D23" s="12"/>
      <c r="E23" s="12"/>
      <c r="F23" s="12"/>
    </row>
    <row r="24" spans="1:6" ht="13.15" customHeight="1" x14ac:dyDescent="0.2">
      <c r="A24" s="33" t="s">
        <v>196</v>
      </c>
      <c r="B24" s="36" t="s">
        <v>35</v>
      </c>
      <c r="C24" s="12"/>
      <c r="D24" s="12"/>
      <c r="E24" s="12"/>
      <c r="F24" s="12"/>
    </row>
    <row r="25" spans="1:6" ht="13.15" customHeight="1" x14ac:dyDescent="0.2">
      <c r="A25" s="33" t="s">
        <v>197</v>
      </c>
      <c r="B25" s="36" t="s">
        <v>36</v>
      </c>
      <c r="C25" s="12"/>
      <c r="D25" s="12"/>
      <c r="E25" s="12"/>
      <c r="F25" s="12"/>
    </row>
    <row r="26" spans="1:6" ht="13.15" customHeight="1" x14ac:dyDescent="0.2">
      <c r="A26" s="33" t="s">
        <v>198</v>
      </c>
      <c r="B26" s="36" t="s">
        <v>37</v>
      </c>
      <c r="C26" s="12"/>
      <c r="D26" s="12"/>
      <c r="E26" s="12"/>
      <c r="F26" s="12"/>
    </row>
    <row r="27" spans="1:6" ht="13.15" customHeight="1" x14ac:dyDescent="0.2">
      <c r="A27" s="33" t="s">
        <v>231</v>
      </c>
      <c r="B27" s="36" t="s">
        <v>53</v>
      </c>
      <c r="C27" s="12"/>
      <c r="D27" s="12"/>
      <c r="E27" s="12"/>
      <c r="F27" s="12"/>
    </row>
    <row r="28" spans="1:6" ht="13.15" customHeight="1" x14ac:dyDescent="0.2">
      <c r="A28" s="33" t="s">
        <v>179</v>
      </c>
      <c r="B28" s="35" t="s">
        <v>29</v>
      </c>
      <c r="C28" s="12"/>
      <c r="D28" s="12"/>
      <c r="E28" s="12"/>
      <c r="F28" s="12"/>
    </row>
    <row r="29" spans="1:6" ht="13.15" customHeight="1" x14ac:dyDescent="0.2">
      <c r="A29" s="43" t="s">
        <v>180</v>
      </c>
      <c r="B29" s="35" t="s">
        <v>11</v>
      </c>
      <c r="C29" s="12"/>
      <c r="D29" s="12"/>
      <c r="E29" s="12"/>
      <c r="F29" s="12"/>
    </row>
    <row r="30" spans="1:6" ht="13.15" customHeight="1" x14ac:dyDescent="0.2">
      <c r="A30" s="33" t="s">
        <v>18</v>
      </c>
      <c r="B30" s="35" t="s">
        <v>19</v>
      </c>
      <c r="C30" s="12"/>
      <c r="D30" s="12"/>
      <c r="E30" s="12"/>
      <c r="F30" s="12"/>
    </row>
    <row r="31" spans="1:6" ht="13.15" customHeight="1" x14ac:dyDescent="0.2">
      <c r="A31" s="33" t="s">
        <v>12</v>
      </c>
      <c r="B31" s="35" t="s">
        <v>13</v>
      </c>
      <c r="C31" s="12"/>
      <c r="D31" s="12"/>
      <c r="E31" s="12"/>
      <c r="F31" s="12"/>
    </row>
    <row r="32" spans="1:6" ht="13.15" customHeight="1" x14ac:dyDescent="0.2">
      <c r="A32" s="33" t="s">
        <v>16</v>
      </c>
      <c r="B32" s="35" t="s">
        <v>17</v>
      </c>
      <c r="C32" s="12"/>
      <c r="D32" s="12"/>
      <c r="E32" s="12"/>
      <c r="F32" s="12"/>
    </row>
    <row r="33" spans="1:6" ht="13.15" customHeight="1" x14ac:dyDescent="0.2">
      <c r="A33" s="33" t="s">
        <v>14</v>
      </c>
      <c r="B33" s="35" t="s">
        <v>15</v>
      </c>
      <c r="C33" s="12"/>
      <c r="D33" s="12"/>
      <c r="E33" s="12">
        <f>1.05+0.65+0.75+0.65</f>
        <v>3.1</v>
      </c>
      <c r="F33" s="12"/>
    </row>
    <row r="34" spans="1:6" ht="13.15" customHeight="1" x14ac:dyDescent="0.2">
      <c r="A34" s="33" t="s">
        <v>20</v>
      </c>
      <c r="B34" s="35" t="s">
        <v>21</v>
      </c>
      <c r="C34" s="12"/>
      <c r="D34" s="12"/>
      <c r="E34" s="12"/>
      <c r="F34" s="12"/>
    </row>
    <row r="35" spans="1:6" ht="13.15" customHeight="1" x14ac:dyDescent="0.2">
      <c r="A35" s="33" t="s">
        <v>199</v>
      </c>
      <c r="B35" s="36" t="s">
        <v>45</v>
      </c>
      <c r="C35" s="12"/>
      <c r="D35" s="12"/>
      <c r="E35" s="12"/>
      <c r="F35" s="12"/>
    </row>
    <row r="36" spans="1:6" ht="13.15" customHeight="1" x14ac:dyDescent="0.2">
      <c r="A36" s="33" t="s">
        <v>200</v>
      </c>
      <c r="B36" s="36" t="s">
        <v>46</v>
      </c>
      <c r="C36" s="12"/>
      <c r="D36" s="12"/>
      <c r="E36" s="12"/>
      <c r="F36" s="12"/>
    </row>
    <row r="37" spans="1:6" ht="13.15" customHeight="1" x14ac:dyDescent="0.2">
      <c r="A37" s="33" t="s">
        <v>201</v>
      </c>
      <c r="B37" s="36" t="s">
        <v>47</v>
      </c>
      <c r="C37" s="12"/>
      <c r="D37" s="12"/>
      <c r="E37" s="12"/>
      <c r="F37" s="12"/>
    </row>
    <row r="38" spans="1:6" ht="13.15" customHeight="1" x14ac:dyDescent="0.2">
      <c r="A38" s="33" t="s">
        <v>202</v>
      </c>
      <c r="B38" s="36" t="s">
        <v>48</v>
      </c>
      <c r="C38" s="12"/>
      <c r="D38" s="12"/>
      <c r="E38" s="12"/>
      <c r="F38" s="12"/>
    </row>
    <row r="39" spans="1:6" ht="13.15" customHeight="1" x14ac:dyDescent="0.2">
      <c r="A39" s="33" t="s">
        <v>203</v>
      </c>
      <c r="B39" s="36" t="s">
        <v>49</v>
      </c>
      <c r="C39" s="12"/>
      <c r="D39" s="12"/>
      <c r="E39" s="12"/>
      <c r="F39" s="12"/>
    </row>
    <row r="40" spans="1:6" ht="13.15" customHeight="1" x14ac:dyDescent="0.2">
      <c r="A40" s="33" t="s">
        <v>204</v>
      </c>
      <c r="B40" s="36" t="s">
        <v>50</v>
      </c>
      <c r="C40" s="12"/>
      <c r="D40" s="12"/>
      <c r="E40" s="12"/>
      <c r="F40" s="12"/>
    </row>
    <row r="41" spans="1:6" ht="13.15" customHeight="1" x14ac:dyDescent="0.2">
      <c r="A41" s="33" t="s">
        <v>205</v>
      </c>
      <c r="B41" s="36" t="s">
        <v>51</v>
      </c>
      <c r="C41" s="12"/>
      <c r="D41" s="12"/>
      <c r="E41" s="12"/>
      <c r="F41" s="12"/>
    </row>
    <row r="42" spans="1:6" ht="13.15" customHeight="1" x14ac:dyDescent="0.2">
      <c r="A42" s="33" t="s">
        <v>206</v>
      </c>
      <c r="B42" s="36" t="s">
        <v>52</v>
      </c>
      <c r="C42" s="12"/>
      <c r="D42" s="12"/>
      <c r="E42" s="12"/>
      <c r="F42" s="12"/>
    </row>
    <row r="43" spans="1:6" ht="13.15" customHeight="1" x14ac:dyDescent="0.2">
      <c r="A43" s="33" t="s">
        <v>207</v>
      </c>
      <c r="B43" s="36" t="s">
        <v>6</v>
      </c>
      <c r="C43" s="12"/>
      <c r="D43" s="12"/>
      <c r="E43" s="12"/>
      <c r="F43" s="12"/>
    </row>
    <row r="44" spans="1:6" ht="13.15" customHeight="1" x14ac:dyDescent="0.2">
      <c r="A44" s="33" t="s">
        <v>233</v>
      </c>
      <c r="B44" s="36" t="s">
        <v>183</v>
      </c>
      <c r="C44" s="12"/>
      <c r="D44" s="12"/>
      <c r="E44" s="12"/>
      <c r="F44" s="12"/>
    </row>
    <row r="45" spans="1:6" ht="13.15" customHeight="1" x14ac:dyDescent="0.2">
      <c r="A45" s="33" t="s">
        <v>208</v>
      </c>
      <c r="B45" s="36" t="s">
        <v>184</v>
      </c>
      <c r="C45" s="12"/>
      <c r="D45" s="12"/>
      <c r="E45" s="12"/>
      <c r="F45" s="12"/>
    </row>
    <row r="46" spans="1:6" ht="13.15" customHeight="1" x14ac:dyDescent="0.2">
      <c r="A46" s="33" t="s">
        <v>209</v>
      </c>
      <c r="B46" s="36" t="s">
        <v>24</v>
      </c>
      <c r="C46" s="12"/>
      <c r="D46" s="12"/>
      <c r="E46" s="12"/>
      <c r="F46" s="12"/>
    </row>
    <row r="47" spans="1:6" ht="13.15" customHeight="1" x14ac:dyDescent="0.2">
      <c r="A47" s="33" t="s">
        <v>210</v>
      </c>
      <c r="B47" s="36" t="s">
        <v>25</v>
      </c>
      <c r="C47" s="12"/>
      <c r="D47" s="12"/>
      <c r="E47" s="12"/>
      <c r="F47" s="12"/>
    </row>
    <row r="48" spans="1:6" ht="13.15" customHeight="1" x14ac:dyDescent="0.2">
      <c r="A48" s="33" t="s">
        <v>211</v>
      </c>
      <c r="B48" s="36" t="s">
        <v>26</v>
      </c>
      <c r="C48" s="12"/>
      <c r="D48" s="12"/>
      <c r="E48" s="12"/>
      <c r="F48" s="12"/>
    </row>
    <row r="49" spans="1:7" ht="13.15" customHeight="1" x14ac:dyDescent="0.2">
      <c r="A49" s="33" t="s">
        <v>212</v>
      </c>
      <c r="B49" s="36" t="s">
        <v>27</v>
      </c>
      <c r="C49" s="12"/>
      <c r="D49" s="12"/>
      <c r="E49" s="12"/>
      <c r="F49" s="12"/>
    </row>
    <row r="50" spans="1:7" ht="13.15" customHeight="1" x14ac:dyDescent="0.2">
      <c r="A50" s="33" t="s">
        <v>213</v>
      </c>
      <c r="B50" s="36" t="s">
        <v>30</v>
      </c>
      <c r="C50" s="12"/>
      <c r="D50" s="12"/>
      <c r="E50" s="12"/>
      <c r="F50" s="12"/>
    </row>
    <row r="51" spans="1:7" ht="13.15" customHeight="1" x14ac:dyDescent="0.2">
      <c r="A51" s="33" t="s">
        <v>232</v>
      </c>
      <c r="B51" s="36" t="s">
        <v>28</v>
      </c>
      <c r="C51" s="12"/>
      <c r="D51" s="12"/>
      <c r="E51" s="12"/>
      <c r="F51" s="12"/>
    </row>
    <row r="52" spans="1:7" ht="13.15" customHeight="1" x14ac:dyDescent="0.2">
      <c r="A52" s="48" t="s">
        <v>22</v>
      </c>
      <c r="B52" s="49" t="s">
        <v>23</v>
      </c>
      <c r="C52" s="12"/>
      <c r="D52" s="12"/>
      <c r="E52" s="12"/>
      <c r="F52" s="12"/>
    </row>
    <row r="53" spans="1:7" ht="13.15" customHeight="1" x14ac:dyDescent="0.2">
      <c r="A53" s="33" t="s">
        <v>214</v>
      </c>
      <c r="B53" s="35" t="s">
        <v>215</v>
      </c>
      <c r="C53" s="12"/>
      <c r="D53" s="12"/>
      <c r="E53" s="12"/>
      <c r="F53" s="12"/>
    </row>
    <row r="54" spans="1:7" ht="13.15" customHeight="1" x14ac:dyDescent="0.2">
      <c r="A54" s="33" t="s">
        <v>216</v>
      </c>
      <c r="B54" s="35" t="s">
        <v>217</v>
      </c>
      <c r="C54" s="12"/>
      <c r="D54" s="12"/>
      <c r="E54" s="12"/>
      <c r="F54" s="12"/>
    </row>
    <row r="55" spans="1:7" ht="13.15" customHeight="1" x14ac:dyDescent="0.2">
      <c r="A55" s="33" t="s">
        <v>218</v>
      </c>
      <c r="B55" s="35" t="s">
        <v>219</v>
      </c>
      <c r="C55" s="12"/>
      <c r="D55" s="12"/>
      <c r="E55" s="12"/>
      <c r="F55" s="12"/>
    </row>
    <row r="56" spans="1:7" ht="13.15" customHeight="1" x14ac:dyDescent="0.2">
      <c r="A56" s="48" t="s">
        <v>220</v>
      </c>
      <c r="B56" s="49" t="s">
        <v>221</v>
      </c>
      <c r="C56" s="12"/>
      <c r="D56" s="12"/>
      <c r="E56" s="12"/>
      <c r="F56" s="12"/>
    </row>
    <row r="57" spans="1:7" ht="13.15" customHeight="1" x14ac:dyDescent="0.2">
      <c r="A57" s="48" t="s">
        <v>222</v>
      </c>
      <c r="B57" s="49" t="s">
        <v>223</v>
      </c>
      <c r="C57" s="12"/>
      <c r="D57" s="12"/>
      <c r="E57" s="12"/>
      <c r="F57" s="12"/>
    </row>
    <row r="58" spans="1:7" ht="13.15" customHeight="1" x14ac:dyDescent="0.2">
      <c r="A58" s="33" t="s">
        <v>224</v>
      </c>
      <c r="B58" s="35" t="s">
        <v>225</v>
      </c>
      <c r="C58" s="12"/>
      <c r="D58" s="12"/>
      <c r="E58" s="12"/>
      <c r="F58" s="12"/>
    </row>
    <row r="59" spans="1:7" ht="13.15" customHeight="1" x14ac:dyDescent="0.2">
      <c r="A59" s="33" t="s">
        <v>226</v>
      </c>
      <c r="B59" s="35" t="s">
        <v>227</v>
      </c>
      <c r="C59" s="12"/>
      <c r="D59" s="12"/>
      <c r="E59" s="12"/>
      <c r="F59" s="12"/>
    </row>
    <row r="60" spans="1:7" ht="13.15" customHeight="1" x14ac:dyDescent="0.2">
      <c r="A60" s="42" t="s">
        <v>228</v>
      </c>
      <c r="B60" s="35" t="s">
        <v>229</v>
      </c>
      <c r="C60" s="12"/>
      <c r="D60" s="12"/>
      <c r="E60" s="12"/>
      <c r="F60" s="12"/>
    </row>
    <row r="61" spans="1:7" ht="13.15" customHeight="1" x14ac:dyDescent="0.2">
      <c r="A61" s="33" t="s">
        <v>181</v>
      </c>
      <c r="B61" s="35" t="s">
        <v>185</v>
      </c>
      <c r="C61" s="12"/>
      <c r="D61" s="12"/>
      <c r="E61" s="12"/>
      <c r="F61" s="12"/>
    </row>
    <row r="62" spans="1:7" ht="13.15" customHeight="1" x14ac:dyDescent="0.2">
      <c r="A62" s="33" t="s">
        <v>54</v>
      </c>
      <c r="B62" s="35" t="s">
        <v>55</v>
      </c>
      <c r="C62" s="12"/>
      <c r="D62" s="12"/>
      <c r="E62" s="12">
        <f>0.07</f>
        <v>7.0000000000000007E-2</v>
      </c>
      <c r="F62" s="12"/>
    </row>
    <row r="63" spans="1:7" ht="13.15" customHeight="1" x14ac:dyDescent="0.2">
      <c r="A63" s="43" t="s">
        <v>187</v>
      </c>
      <c r="B63" s="35" t="s">
        <v>186</v>
      </c>
      <c r="C63" s="12">
        <f>3.11</f>
        <v>3.11</v>
      </c>
      <c r="D63" s="12"/>
      <c r="E63" s="12"/>
      <c r="F63" s="12"/>
    </row>
    <row r="64" spans="1:7" ht="13.15" customHeight="1" x14ac:dyDescent="0.2">
      <c r="A64" s="4"/>
      <c r="B64" s="5"/>
      <c r="C64" s="25">
        <f>SUM(C6:C63)</f>
        <v>40.096599999999995</v>
      </c>
      <c r="D64" s="25">
        <f>SUM(D6:D63)</f>
        <v>0</v>
      </c>
      <c r="E64" s="25">
        <f>SUM(E6:E63)</f>
        <v>673.98079999999993</v>
      </c>
      <c r="F64" s="25">
        <f>SUM(F6:F63)</f>
        <v>0</v>
      </c>
      <c r="G64" s="32">
        <f>SUM(C64:F64)</f>
        <v>714.0773999999999</v>
      </c>
    </row>
    <row r="65" spans="1:6" ht="13.15" customHeight="1" x14ac:dyDescent="0.2">
      <c r="A65" s="4"/>
      <c r="B65" s="5"/>
      <c r="C65" s="25"/>
      <c r="D65" s="25"/>
      <c r="E65" s="25"/>
      <c r="F65" s="25"/>
    </row>
    <row r="66" spans="1:6" ht="15" customHeight="1" x14ac:dyDescent="0.2">
      <c r="A66" s="6" t="s">
        <v>71</v>
      </c>
      <c r="B66" s="7" t="s">
        <v>64</v>
      </c>
      <c r="C66" s="19"/>
      <c r="D66" s="19"/>
      <c r="E66" s="20"/>
      <c r="F66" s="19"/>
    </row>
    <row r="67" spans="1:6" ht="15" customHeight="1" x14ac:dyDescent="0.2">
      <c r="A67" s="6" t="s">
        <v>65</v>
      </c>
      <c r="B67" s="7" t="s">
        <v>66</v>
      </c>
      <c r="C67" s="19"/>
      <c r="D67" s="19"/>
      <c r="E67" s="20"/>
      <c r="F67" s="19"/>
    </row>
    <row r="68" spans="1:6" ht="15" customHeight="1" x14ac:dyDescent="0.2">
      <c r="A68" s="6" t="s">
        <v>67</v>
      </c>
      <c r="B68" s="7" t="s">
        <v>68</v>
      </c>
      <c r="C68" s="19"/>
      <c r="D68" s="19"/>
      <c r="E68" s="28"/>
      <c r="F68" s="19"/>
    </row>
    <row r="69" spans="1:6" ht="15" customHeight="1" x14ac:dyDescent="0.2">
      <c r="A69" s="6" t="s">
        <v>73</v>
      </c>
      <c r="B69" s="7" t="s">
        <v>72</v>
      </c>
      <c r="C69" s="19"/>
      <c r="D69" s="19"/>
      <c r="E69" s="22"/>
      <c r="F69" s="19"/>
    </row>
    <row r="70" spans="1:6" ht="15" customHeight="1" x14ac:dyDescent="0.2">
      <c r="A70" s="6" t="s">
        <v>69</v>
      </c>
      <c r="B70" s="8" t="s">
        <v>74</v>
      </c>
      <c r="C70" s="19"/>
      <c r="D70" s="19"/>
      <c r="E70" s="20"/>
      <c r="F70" s="19"/>
    </row>
    <row r="71" spans="1:6" ht="15" customHeight="1" x14ac:dyDescent="0.2">
      <c r="A71" s="6" t="s">
        <v>70</v>
      </c>
      <c r="B71" s="8"/>
      <c r="C71" s="19"/>
      <c r="D71" s="19"/>
      <c r="E71" s="22"/>
      <c r="F71" s="19"/>
    </row>
    <row r="72" spans="1:6" ht="11.45" customHeight="1" x14ac:dyDescent="0.2">
      <c r="B72" s="2"/>
    </row>
    <row r="73" spans="1:6" ht="11.45" customHeight="1" x14ac:dyDescent="0.2">
      <c r="B73" s="2"/>
    </row>
    <row r="74" spans="1:6" ht="11.45" customHeight="1" x14ac:dyDescent="0.2">
      <c r="B74" s="2"/>
    </row>
    <row r="75" spans="1:6" ht="11.45" customHeight="1" x14ac:dyDescent="0.2">
      <c r="B75" s="2"/>
    </row>
    <row r="76" spans="1:6" ht="11.45" customHeight="1" x14ac:dyDescent="0.2">
      <c r="B76" s="2"/>
    </row>
    <row r="77" spans="1:6" ht="11.45" customHeight="1" x14ac:dyDescent="0.2">
      <c r="B77" s="2"/>
    </row>
    <row r="78" spans="1:6" ht="11.45" customHeight="1" x14ac:dyDescent="0.2">
      <c r="B78" s="2"/>
    </row>
    <row r="79" spans="1:6" ht="11.45" customHeight="1" x14ac:dyDescent="0.2">
      <c r="B79" s="2"/>
    </row>
    <row r="80" spans="1:6" ht="11.45" customHeight="1" x14ac:dyDescent="0.2">
      <c r="B80" s="2"/>
    </row>
    <row r="81" spans="2:2" ht="11.45" customHeight="1" x14ac:dyDescent="0.2">
      <c r="B81" s="2"/>
    </row>
    <row r="82" spans="2:2" ht="11.45" customHeight="1" x14ac:dyDescent="0.2">
      <c r="B82" s="2"/>
    </row>
    <row r="83" spans="2:2" ht="11.45" customHeight="1" x14ac:dyDescent="0.2">
      <c r="B83" s="2"/>
    </row>
    <row r="84" spans="2:2" ht="11.45" customHeight="1" x14ac:dyDescent="0.2">
      <c r="B84" s="2"/>
    </row>
    <row r="85" spans="2:2" ht="11.45" customHeight="1" x14ac:dyDescent="0.2">
      <c r="B85" s="2"/>
    </row>
    <row r="86" spans="2:2" ht="11.45" customHeight="1" x14ac:dyDescent="0.2">
      <c r="B86" s="2"/>
    </row>
    <row r="87" spans="2:2" ht="11.45" customHeight="1" x14ac:dyDescent="0.2">
      <c r="B87" s="2"/>
    </row>
    <row r="88" spans="2:2" ht="11.45" customHeight="1" x14ac:dyDescent="0.2">
      <c r="B88" s="2"/>
    </row>
    <row r="89" spans="2:2" ht="11.45" customHeight="1" x14ac:dyDescent="0.2">
      <c r="B89" s="2"/>
    </row>
    <row r="90" spans="2:2" ht="11.45" customHeight="1" x14ac:dyDescent="0.2">
      <c r="B90" s="2"/>
    </row>
    <row r="91" spans="2:2" ht="11.45" customHeight="1" x14ac:dyDescent="0.2">
      <c r="B91" s="2"/>
    </row>
    <row r="92" spans="2:2" ht="11.45" customHeight="1" x14ac:dyDescent="0.2">
      <c r="B92" s="2"/>
    </row>
    <row r="93" spans="2:2" ht="11.45" customHeight="1" x14ac:dyDescent="0.2">
      <c r="B93" s="2"/>
    </row>
    <row r="94" spans="2:2" ht="11.45" customHeight="1" x14ac:dyDescent="0.2">
      <c r="B94" s="2"/>
    </row>
    <row r="95" spans="2:2" ht="11.45" customHeight="1" x14ac:dyDescent="0.2">
      <c r="B95" s="2"/>
    </row>
    <row r="96" spans="2:2" ht="11.45" customHeight="1" x14ac:dyDescent="0.2">
      <c r="B96" s="2"/>
    </row>
    <row r="97" spans="2:2" ht="11.45" customHeight="1" x14ac:dyDescent="0.2">
      <c r="B97" s="2"/>
    </row>
    <row r="98" spans="2:2" ht="11.45" customHeight="1" x14ac:dyDescent="0.2">
      <c r="B98" s="2"/>
    </row>
    <row r="99" spans="2:2" ht="11.45" customHeight="1" x14ac:dyDescent="0.2">
      <c r="B99" s="2"/>
    </row>
    <row r="100" spans="2:2" ht="11.45" customHeight="1" x14ac:dyDescent="0.2">
      <c r="B100" s="2"/>
    </row>
    <row r="101" spans="2:2" ht="11.45" customHeight="1" x14ac:dyDescent="0.2">
      <c r="B101" s="2"/>
    </row>
    <row r="102" spans="2:2" ht="11.45" customHeight="1" x14ac:dyDescent="0.2">
      <c r="B102" s="2"/>
    </row>
    <row r="103" spans="2:2" ht="11.45" customHeight="1" x14ac:dyDescent="0.2">
      <c r="B103" s="2"/>
    </row>
    <row r="104" spans="2:2" ht="11.45" customHeight="1" x14ac:dyDescent="0.2">
      <c r="B104" s="2"/>
    </row>
    <row r="105" spans="2:2" ht="11.45" customHeight="1" x14ac:dyDescent="0.2">
      <c r="B105" s="2"/>
    </row>
    <row r="106" spans="2:2" ht="11.45" customHeight="1" x14ac:dyDescent="0.2">
      <c r="B106" s="2"/>
    </row>
    <row r="107" spans="2:2" ht="11.45" customHeight="1" x14ac:dyDescent="0.2">
      <c r="B107" s="2"/>
    </row>
    <row r="108" spans="2:2" ht="11.45" customHeight="1" x14ac:dyDescent="0.2">
      <c r="B108" s="2"/>
    </row>
    <row r="109" spans="2:2" ht="11.45" customHeight="1" x14ac:dyDescent="0.2">
      <c r="B109" s="2"/>
    </row>
    <row r="110" spans="2:2" ht="11.45" customHeight="1" x14ac:dyDescent="0.2">
      <c r="B110" s="2"/>
    </row>
    <row r="111" spans="2:2" ht="11.45" customHeight="1" x14ac:dyDescent="0.2">
      <c r="B111" s="2"/>
    </row>
    <row r="112" spans="2:2" ht="11.45" customHeight="1" x14ac:dyDescent="0.2">
      <c r="B112" s="2"/>
    </row>
    <row r="113" spans="2:2" ht="11.45" customHeight="1" x14ac:dyDescent="0.2">
      <c r="B113" s="2"/>
    </row>
    <row r="114" spans="2:2" ht="11.45" customHeight="1" x14ac:dyDescent="0.2">
      <c r="B114" s="2"/>
    </row>
    <row r="115" spans="2:2" ht="11.45" customHeight="1" x14ac:dyDescent="0.2">
      <c r="B115" s="2"/>
    </row>
    <row r="116" spans="2:2" ht="11.45" customHeight="1" x14ac:dyDescent="0.2">
      <c r="B116" s="2"/>
    </row>
    <row r="117" spans="2:2" ht="11.45" customHeight="1" x14ac:dyDescent="0.2">
      <c r="B117" s="2"/>
    </row>
    <row r="118" spans="2:2" ht="11.45" customHeight="1" x14ac:dyDescent="0.2">
      <c r="B118" s="2"/>
    </row>
    <row r="119" spans="2:2" ht="11.45" customHeight="1" x14ac:dyDescent="0.2">
      <c r="B119" s="2"/>
    </row>
    <row r="120" spans="2:2" ht="11.45" customHeight="1" x14ac:dyDescent="0.2">
      <c r="B120" s="2"/>
    </row>
    <row r="121" spans="2:2" ht="11.45" customHeight="1" x14ac:dyDescent="0.2">
      <c r="B121" s="2"/>
    </row>
    <row r="122" spans="2:2" ht="11.45" customHeight="1" x14ac:dyDescent="0.2">
      <c r="B122" s="2"/>
    </row>
    <row r="123" spans="2:2" ht="11.45" customHeight="1" x14ac:dyDescent="0.2">
      <c r="B123" s="2"/>
    </row>
    <row r="124" spans="2:2" ht="11.45" customHeight="1" x14ac:dyDescent="0.2">
      <c r="B124" s="2"/>
    </row>
    <row r="125" spans="2:2" ht="11.45" customHeight="1" x14ac:dyDescent="0.2">
      <c r="B125" s="2"/>
    </row>
    <row r="126" spans="2:2" ht="11.45" customHeight="1" x14ac:dyDescent="0.2">
      <c r="B126" s="2"/>
    </row>
    <row r="127" spans="2:2" ht="11.45" customHeight="1" x14ac:dyDescent="0.2">
      <c r="B127" s="2"/>
    </row>
    <row r="128" spans="2:2" ht="11.45" customHeight="1" x14ac:dyDescent="0.2">
      <c r="B128" s="2"/>
    </row>
    <row r="129" spans="2:2" ht="11.45" customHeight="1" x14ac:dyDescent="0.2">
      <c r="B129" s="2"/>
    </row>
    <row r="130" spans="2:2" ht="11.45" customHeight="1" x14ac:dyDescent="0.2">
      <c r="B130" s="2"/>
    </row>
    <row r="131" spans="2:2" ht="11.45" customHeight="1" x14ac:dyDescent="0.2">
      <c r="B131" s="2"/>
    </row>
    <row r="132" spans="2:2" ht="11.45" customHeight="1" x14ac:dyDescent="0.2">
      <c r="B132" s="2"/>
    </row>
    <row r="133" spans="2:2" ht="11.45" customHeight="1" x14ac:dyDescent="0.2">
      <c r="B133" s="2"/>
    </row>
    <row r="134" spans="2:2" ht="11.45" customHeight="1" x14ac:dyDescent="0.2">
      <c r="B134" s="2"/>
    </row>
    <row r="135" spans="2:2" ht="11.45" customHeight="1" x14ac:dyDescent="0.2">
      <c r="B135" s="2"/>
    </row>
    <row r="136" spans="2:2" ht="11.45" customHeight="1" x14ac:dyDescent="0.2">
      <c r="B136" s="2"/>
    </row>
    <row r="137" spans="2:2" ht="11.45" customHeight="1" x14ac:dyDescent="0.2">
      <c r="B137" s="2"/>
    </row>
    <row r="138" spans="2:2" ht="11.45" customHeight="1" x14ac:dyDescent="0.2">
      <c r="B138" s="2"/>
    </row>
    <row r="139" spans="2:2" ht="11.45" customHeight="1" x14ac:dyDescent="0.2">
      <c r="B139" s="2"/>
    </row>
    <row r="140" spans="2:2" ht="11.45" customHeight="1" x14ac:dyDescent="0.2">
      <c r="B140" s="2"/>
    </row>
    <row r="141" spans="2:2" ht="11.45" customHeight="1" x14ac:dyDescent="0.2">
      <c r="B141" s="2"/>
    </row>
    <row r="142" spans="2:2" ht="11.45" customHeight="1" x14ac:dyDescent="0.2">
      <c r="B142" s="2"/>
    </row>
    <row r="143" spans="2:2" ht="11.45" customHeight="1" x14ac:dyDescent="0.2">
      <c r="B143" s="2"/>
    </row>
    <row r="144" spans="2:2" ht="11.45" customHeight="1" x14ac:dyDescent="0.2">
      <c r="B144" s="2"/>
    </row>
    <row r="145" spans="2:2" ht="11.45" customHeight="1" x14ac:dyDescent="0.2">
      <c r="B145" s="2"/>
    </row>
    <row r="146" spans="2:2" ht="11.45" customHeight="1" x14ac:dyDescent="0.2">
      <c r="B146" s="2"/>
    </row>
    <row r="147" spans="2:2" ht="11.45" customHeight="1" x14ac:dyDescent="0.2">
      <c r="B147" s="2"/>
    </row>
    <row r="148" spans="2:2" ht="11.45" customHeight="1" x14ac:dyDescent="0.2">
      <c r="B148" s="2"/>
    </row>
    <row r="149" spans="2:2" ht="11.45" customHeight="1" x14ac:dyDescent="0.2">
      <c r="B149" s="2"/>
    </row>
    <row r="150" spans="2:2" ht="11.45" customHeight="1" x14ac:dyDescent="0.2">
      <c r="B150" s="2"/>
    </row>
    <row r="151" spans="2:2" ht="11.45" customHeight="1" x14ac:dyDescent="0.2">
      <c r="B151" s="2"/>
    </row>
    <row r="152" spans="2:2" ht="11.45" customHeight="1" x14ac:dyDescent="0.2">
      <c r="B152" s="2"/>
    </row>
    <row r="153" spans="2:2" ht="11.45" customHeight="1" x14ac:dyDescent="0.2">
      <c r="B153" s="2"/>
    </row>
    <row r="154" spans="2:2" ht="11.45" customHeight="1" x14ac:dyDescent="0.2">
      <c r="B154" s="2"/>
    </row>
    <row r="155" spans="2:2" ht="11.45" customHeight="1" x14ac:dyDescent="0.2">
      <c r="B155" s="2"/>
    </row>
    <row r="156" spans="2:2" ht="11.45" customHeight="1" x14ac:dyDescent="0.2">
      <c r="B156" s="2"/>
    </row>
    <row r="157" spans="2:2" ht="11.45" customHeight="1" x14ac:dyDescent="0.2">
      <c r="B157" s="2"/>
    </row>
    <row r="158" spans="2:2" ht="11.45" customHeight="1" x14ac:dyDescent="0.2">
      <c r="B158" s="2"/>
    </row>
    <row r="159" spans="2:2" ht="11.45" customHeight="1" x14ac:dyDescent="0.2">
      <c r="B159" s="2"/>
    </row>
    <row r="160" spans="2:2" ht="11.45" customHeight="1" x14ac:dyDescent="0.2">
      <c r="B160" s="2"/>
    </row>
    <row r="161" spans="2:2" ht="11.45" customHeight="1" x14ac:dyDescent="0.2">
      <c r="B161" s="2"/>
    </row>
    <row r="162" spans="2:2" ht="11.45" customHeight="1" x14ac:dyDescent="0.2">
      <c r="B162" s="2"/>
    </row>
    <row r="163" spans="2:2" ht="11.45" customHeight="1" x14ac:dyDescent="0.2">
      <c r="B163" s="2"/>
    </row>
    <row r="164" spans="2:2" ht="11.45" customHeight="1" x14ac:dyDescent="0.2">
      <c r="B164" s="2"/>
    </row>
    <row r="165" spans="2:2" ht="11.45" customHeight="1" x14ac:dyDescent="0.2">
      <c r="B165" s="2"/>
    </row>
    <row r="166" spans="2:2" ht="11.45" customHeight="1" x14ac:dyDescent="0.2">
      <c r="B166" s="2"/>
    </row>
    <row r="167" spans="2:2" ht="11.45" customHeight="1" x14ac:dyDescent="0.2">
      <c r="B167" s="2"/>
    </row>
    <row r="168" spans="2:2" ht="11.45" customHeight="1" x14ac:dyDescent="0.2">
      <c r="B168" s="2"/>
    </row>
    <row r="169" spans="2:2" ht="11.45" customHeight="1" x14ac:dyDescent="0.2">
      <c r="B169" s="2"/>
    </row>
    <row r="170" spans="2:2" ht="11.45" customHeight="1" x14ac:dyDescent="0.2">
      <c r="B170" s="2"/>
    </row>
    <row r="171" spans="2:2" ht="11.45" customHeight="1" x14ac:dyDescent="0.2">
      <c r="B171" s="2"/>
    </row>
    <row r="172" spans="2:2" ht="11.45" customHeight="1" x14ac:dyDescent="0.2">
      <c r="B172" s="2"/>
    </row>
    <row r="173" spans="2:2" ht="11.45" customHeight="1" x14ac:dyDescent="0.2">
      <c r="B173" s="2"/>
    </row>
    <row r="174" spans="2:2" ht="11.45" customHeight="1" x14ac:dyDescent="0.2">
      <c r="B174" s="2"/>
    </row>
    <row r="175" spans="2:2" ht="11.45" customHeight="1" x14ac:dyDescent="0.2">
      <c r="B175" s="2"/>
    </row>
    <row r="176" spans="2:2" ht="11.45" customHeight="1" x14ac:dyDescent="0.2">
      <c r="B176" s="2"/>
    </row>
    <row r="177" spans="2:2" ht="11.45" customHeight="1" x14ac:dyDescent="0.2">
      <c r="B177" s="2"/>
    </row>
    <row r="178" spans="2:2" ht="11.45" customHeight="1" x14ac:dyDescent="0.2">
      <c r="B178" s="2"/>
    </row>
    <row r="179" spans="2:2" ht="11.45" customHeight="1" x14ac:dyDescent="0.2">
      <c r="B179" s="2"/>
    </row>
    <row r="180" spans="2:2" ht="11.45" customHeight="1" x14ac:dyDescent="0.2">
      <c r="B180" s="2"/>
    </row>
    <row r="181" spans="2:2" ht="11.45" customHeight="1" x14ac:dyDescent="0.2">
      <c r="B181" s="2"/>
    </row>
    <row r="182" spans="2:2" ht="11.45" customHeight="1" x14ac:dyDescent="0.2">
      <c r="B182" s="2"/>
    </row>
    <row r="183" spans="2:2" ht="11.45" customHeight="1" x14ac:dyDescent="0.2">
      <c r="B183" s="2"/>
    </row>
    <row r="184" spans="2:2" ht="11.45" customHeight="1" x14ac:dyDescent="0.2">
      <c r="B184" s="2"/>
    </row>
    <row r="185" spans="2:2" ht="11.45" customHeight="1" x14ac:dyDescent="0.2">
      <c r="B185" s="2"/>
    </row>
    <row r="186" spans="2:2" ht="11.45" customHeight="1" x14ac:dyDescent="0.2">
      <c r="B186" s="2"/>
    </row>
    <row r="187" spans="2:2" ht="11.45" customHeight="1" x14ac:dyDescent="0.2">
      <c r="B187" s="2"/>
    </row>
    <row r="188" spans="2:2" ht="11.45" customHeight="1" x14ac:dyDescent="0.2">
      <c r="B188" s="2"/>
    </row>
    <row r="189" spans="2:2" ht="11.45" customHeight="1" x14ac:dyDescent="0.2">
      <c r="B189" s="2"/>
    </row>
    <row r="190" spans="2:2" ht="11.45" customHeight="1" x14ac:dyDescent="0.2">
      <c r="B190" s="2"/>
    </row>
    <row r="191" spans="2:2" ht="11.45" customHeight="1" x14ac:dyDescent="0.2">
      <c r="B191" s="2"/>
    </row>
    <row r="192" spans="2:2" ht="11.45" customHeight="1" x14ac:dyDescent="0.2">
      <c r="B192" s="2"/>
    </row>
    <row r="193" spans="2:2" ht="11.45" customHeight="1" x14ac:dyDescent="0.2">
      <c r="B193" s="2"/>
    </row>
  </sheetData>
  <phoneticPr fontId="0" type="noConversion"/>
  <pageMargins left="0.5" right="0.2" top="0.75" bottom="0.25" header="0.25" footer="0.33"/>
  <pageSetup paperSize="5" scale="91" orientation="portrait" r:id="rId1"/>
  <headerFooter alignWithMargins="0">
    <oddHeader xml:space="preserve">&amp;C&amp;24 2022 Municipal Recycling Report&amp;10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pageSetUpPr fitToPage="1"/>
  </sheetPr>
  <dimension ref="A1:G193"/>
  <sheetViews>
    <sheetView topLeftCell="A41" workbookViewId="0">
      <selection activeCell="K66" sqref="K66"/>
    </sheetView>
  </sheetViews>
  <sheetFormatPr defaultRowHeight="11.45" customHeight="1" x14ac:dyDescent="0.2"/>
  <cols>
    <col min="1" max="1" width="61.140625" style="1" customWidth="1"/>
    <col min="2" max="2" width="5.7109375" style="1" customWidth="1"/>
    <col min="3" max="6" width="8.7109375" style="1" customWidth="1"/>
    <col min="7" max="16384" width="9.140625" style="1"/>
  </cols>
  <sheetData>
    <row r="1" spans="1:6" ht="25.5" x14ac:dyDescent="0.2">
      <c r="A1" s="3" t="s">
        <v>0</v>
      </c>
      <c r="B1" s="3" t="s">
        <v>1</v>
      </c>
      <c r="C1" s="51" t="s">
        <v>235</v>
      </c>
      <c r="D1" s="51" t="s">
        <v>237</v>
      </c>
      <c r="E1" s="51" t="s">
        <v>236</v>
      </c>
      <c r="F1" s="51" t="s">
        <v>238</v>
      </c>
    </row>
    <row r="2" spans="1:6" ht="12.75" x14ac:dyDescent="0.2">
      <c r="A2" s="9" t="s">
        <v>62</v>
      </c>
      <c r="B2" s="10">
        <v>38</v>
      </c>
      <c r="C2" s="18" t="s">
        <v>59</v>
      </c>
      <c r="D2" s="18" t="s">
        <v>61</v>
      </c>
      <c r="E2" s="18" t="s">
        <v>60</v>
      </c>
      <c r="F2" s="18" t="s">
        <v>61</v>
      </c>
    </row>
    <row r="3" spans="1:6" ht="15.75" x14ac:dyDescent="0.25">
      <c r="A3" s="13" t="s">
        <v>95</v>
      </c>
      <c r="B3" s="14">
        <v>920</v>
      </c>
      <c r="C3" s="18" t="s">
        <v>59</v>
      </c>
      <c r="D3" s="18" t="s">
        <v>61</v>
      </c>
      <c r="E3" s="18" t="s">
        <v>60</v>
      </c>
      <c r="F3" s="18" t="s">
        <v>61</v>
      </c>
    </row>
    <row r="4" spans="1:6" ht="12.75" x14ac:dyDescent="0.2">
      <c r="A4" s="9" t="s">
        <v>57</v>
      </c>
      <c r="B4" s="11"/>
      <c r="C4" s="18" t="s">
        <v>59</v>
      </c>
      <c r="D4" s="18" t="s">
        <v>59</v>
      </c>
      <c r="E4" s="18" t="s">
        <v>60</v>
      </c>
      <c r="F4" s="18" t="s">
        <v>59</v>
      </c>
    </row>
    <row r="5" spans="1:6" ht="12.75" x14ac:dyDescent="0.2">
      <c r="A5" s="9" t="s">
        <v>58</v>
      </c>
      <c r="B5" s="11"/>
      <c r="C5" s="18" t="s">
        <v>59</v>
      </c>
      <c r="D5" s="18" t="s">
        <v>59</v>
      </c>
      <c r="E5" s="18" t="s">
        <v>59</v>
      </c>
      <c r="F5" s="18" t="s">
        <v>59</v>
      </c>
    </row>
    <row r="6" spans="1:6" ht="13.15" customHeight="1" x14ac:dyDescent="0.2">
      <c r="A6" s="42" t="s">
        <v>174</v>
      </c>
      <c r="B6" s="35" t="s">
        <v>63</v>
      </c>
      <c r="C6" s="12">
        <f>9.5+8.5+8.5+12+1.88+1.67+1.56+2.69+2.68+2.67+2.66+18.51+18.6+21.73+1.35+9.36+3.7+4.25+4.98</f>
        <v>136.79</v>
      </c>
      <c r="D6" s="12"/>
      <c r="E6" s="12">
        <f>9.17+9.17+10.17+0.14</f>
        <v>28.65</v>
      </c>
      <c r="F6" s="12"/>
    </row>
    <row r="7" spans="1:6" ht="13.15" customHeight="1" x14ac:dyDescent="0.2">
      <c r="A7" s="42" t="s">
        <v>175</v>
      </c>
      <c r="B7" s="35" t="s">
        <v>56</v>
      </c>
      <c r="C7" s="12">
        <f>0.68+0.03+1.15+1.05+1.325+0.22+0.25+4.5+5.04+6.41+4.95</f>
        <v>25.605</v>
      </c>
      <c r="D7" s="12"/>
      <c r="E7" s="12">
        <f>0.4211+0.57+0.54+0.25</f>
        <v>1.7810999999999999</v>
      </c>
      <c r="F7" s="12"/>
    </row>
    <row r="8" spans="1:6" ht="13.15" customHeight="1" x14ac:dyDescent="0.2">
      <c r="A8" s="33" t="s">
        <v>4</v>
      </c>
      <c r="B8" s="35" t="s">
        <v>5</v>
      </c>
      <c r="C8" s="12"/>
      <c r="D8" s="12"/>
      <c r="E8" s="12">
        <f>2.06+2.06+2.05+2.07+19.74+19.74+19.54+15.48+645.31+1216.89+218.28</f>
        <v>2163.2200000000003</v>
      </c>
      <c r="F8" s="12"/>
    </row>
    <row r="9" spans="1:6" ht="13.15" customHeight="1" x14ac:dyDescent="0.2">
      <c r="A9" s="33" t="s">
        <v>230</v>
      </c>
      <c r="B9" s="35" t="s">
        <v>182</v>
      </c>
      <c r="C9" s="12"/>
      <c r="D9" s="12"/>
      <c r="E9" s="12"/>
      <c r="F9" s="12"/>
    </row>
    <row r="10" spans="1:6" ht="13.15" customHeight="1" x14ac:dyDescent="0.2">
      <c r="A10" s="33" t="s">
        <v>176</v>
      </c>
      <c r="B10" s="35" t="s">
        <v>38</v>
      </c>
      <c r="C10" s="12"/>
      <c r="D10" s="12"/>
      <c r="E10" s="12"/>
      <c r="F10" s="12"/>
    </row>
    <row r="11" spans="1:6" ht="13.15" customHeight="1" x14ac:dyDescent="0.2">
      <c r="A11" s="33" t="s">
        <v>177</v>
      </c>
      <c r="B11" s="35" t="s">
        <v>41</v>
      </c>
      <c r="C11" s="12"/>
      <c r="D11" s="12"/>
      <c r="E11" s="12"/>
      <c r="F11" s="12"/>
    </row>
    <row r="12" spans="1:6" ht="13.15" customHeight="1" x14ac:dyDescent="0.2">
      <c r="A12" s="33" t="s">
        <v>39</v>
      </c>
      <c r="B12" s="35" t="s">
        <v>40</v>
      </c>
      <c r="C12" s="12"/>
      <c r="D12" s="12"/>
      <c r="E12" s="12"/>
      <c r="F12" s="12"/>
    </row>
    <row r="13" spans="1:6" ht="13.15" customHeight="1" x14ac:dyDescent="0.2">
      <c r="A13" s="33" t="s">
        <v>178</v>
      </c>
      <c r="B13" s="35" t="s">
        <v>42</v>
      </c>
      <c r="C13" s="12"/>
      <c r="D13" s="12"/>
      <c r="E13" s="12"/>
      <c r="F13" s="12"/>
    </row>
    <row r="14" spans="1:6" ht="13.15" customHeight="1" x14ac:dyDescent="0.2">
      <c r="A14" s="33" t="s">
        <v>43</v>
      </c>
      <c r="B14" s="35" t="s">
        <v>44</v>
      </c>
      <c r="C14" s="12"/>
      <c r="D14" s="12"/>
      <c r="E14" s="12"/>
      <c r="F14" s="12"/>
    </row>
    <row r="15" spans="1:6" ht="13.15" customHeight="1" x14ac:dyDescent="0.2">
      <c r="A15" s="33" t="s">
        <v>7</v>
      </c>
      <c r="B15" s="35" t="s">
        <v>8</v>
      </c>
      <c r="C15" s="12"/>
      <c r="D15" s="12"/>
      <c r="E15" s="12"/>
      <c r="F15" s="12"/>
    </row>
    <row r="16" spans="1:6" ht="13.15" customHeight="1" x14ac:dyDescent="0.2">
      <c r="A16" s="33" t="s">
        <v>188</v>
      </c>
      <c r="B16" s="35" t="s">
        <v>2</v>
      </c>
      <c r="C16" s="12"/>
      <c r="D16" s="12"/>
      <c r="E16" s="12"/>
      <c r="F16" s="12"/>
    </row>
    <row r="17" spans="1:6" ht="13.15" customHeight="1" x14ac:dyDescent="0.2">
      <c r="A17" s="33" t="s">
        <v>189</v>
      </c>
      <c r="B17" s="35" t="s">
        <v>10</v>
      </c>
      <c r="C17" s="12"/>
      <c r="D17" s="12"/>
      <c r="E17" s="12"/>
      <c r="F17" s="12"/>
    </row>
    <row r="18" spans="1:6" ht="13.15" customHeight="1" x14ac:dyDescent="0.2">
      <c r="A18" s="33" t="s">
        <v>190</v>
      </c>
      <c r="B18" s="35" t="s">
        <v>31</v>
      </c>
      <c r="C18" s="12"/>
      <c r="D18" s="12"/>
      <c r="E18" s="12"/>
      <c r="F18" s="12"/>
    </row>
    <row r="19" spans="1:6" ht="13.15" customHeight="1" x14ac:dyDescent="0.2">
      <c r="A19" s="33" t="s">
        <v>191</v>
      </c>
      <c r="B19" s="35" t="s">
        <v>3</v>
      </c>
      <c r="C19" s="12"/>
      <c r="D19" s="12"/>
      <c r="E19" s="12"/>
      <c r="F19" s="12"/>
    </row>
    <row r="20" spans="1:6" ht="13.15" customHeight="1" x14ac:dyDescent="0.2">
      <c r="A20" s="33" t="s">
        <v>192</v>
      </c>
      <c r="B20" s="36" t="s">
        <v>9</v>
      </c>
      <c r="C20" s="12"/>
      <c r="D20" s="12"/>
      <c r="E20" s="12"/>
      <c r="F20" s="12"/>
    </row>
    <row r="21" spans="1:6" ht="13.15" customHeight="1" x14ac:dyDescent="0.2">
      <c r="A21" s="33" t="s">
        <v>193</v>
      </c>
      <c r="B21" s="36" t="s">
        <v>32</v>
      </c>
      <c r="C21" s="12"/>
      <c r="D21" s="12"/>
      <c r="E21" s="12"/>
      <c r="F21" s="12"/>
    </row>
    <row r="22" spans="1:6" ht="13.15" customHeight="1" x14ac:dyDescent="0.2">
      <c r="A22" s="33" t="s">
        <v>194</v>
      </c>
      <c r="B22" s="36" t="s">
        <v>33</v>
      </c>
      <c r="C22" s="12"/>
      <c r="D22" s="12"/>
      <c r="E22" s="12"/>
      <c r="F22" s="12"/>
    </row>
    <row r="23" spans="1:6" ht="13.15" customHeight="1" x14ac:dyDescent="0.2">
      <c r="A23" s="33" t="s">
        <v>195</v>
      </c>
      <c r="B23" s="36" t="s">
        <v>34</v>
      </c>
      <c r="C23" s="12"/>
      <c r="D23" s="12"/>
      <c r="E23" s="12"/>
      <c r="F23" s="12"/>
    </row>
    <row r="24" spans="1:6" ht="13.15" customHeight="1" x14ac:dyDescent="0.2">
      <c r="A24" s="33" t="s">
        <v>196</v>
      </c>
      <c r="B24" s="36" t="s">
        <v>35</v>
      </c>
      <c r="C24" s="12"/>
      <c r="D24" s="12"/>
      <c r="E24" s="12"/>
      <c r="F24" s="12"/>
    </row>
    <row r="25" spans="1:6" ht="13.15" customHeight="1" x14ac:dyDescent="0.2">
      <c r="A25" s="33" t="s">
        <v>197</v>
      </c>
      <c r="B25" s="36" t="s">
        <v>36</v>
      </c>
      <c r="C25" s="12"/>
      <c r="D25" s="12"/>
      <c r="E25" s="12"/>
      <c r="F25" s="12"/>
    </row>
    <row r="26" spans="1:6" ht="13.15" customHeight="1" x14ac:dyDescent="0.2">
      <c r="A26" s="33" t="s">
        <v>198</v>
      </c>
      <c r="B26" s="36" t="s">
        <v>37</v>
      </c>
      <c r="C26" s="12"/>
      <c r="D26" s="12"/>
      <c r="E26" s="12"/>
      <c r="F26" s="12"/>
    </row>
    <row r="27" spans="1:6" ht="13.15" customHeight="1" x14ac:dyDescent="0.2">
      <c r="A27" s="33" t="s">
        <v>231</v>
      </c>
      <c r="B27" s="36" t="s">
        <v>53</v>
      </c>
      <c r="C27" s="12"/>
      <c r="D27" s="12"/>
      <c r="E27" s="12"/>
      <c r="F27" s="12"/>
    </row>
    <row r="28" spans="1:6" ht="13.15" customHeight="1" x14ac:dyDescent="0.2">
      <c r="A28" s="33" t="s">
        <v>179</v>
      </c>
      <c r="B28" s="35" t="s">
        <v>29</v>
      </c>
      <c r="C28" s="12"/>
      <c r="D28" s="12"/>
      <c r="E28" s="12">
        <f>2.53</f>
        <v>2.5299999999999998</v>
      </c>
      <c r="F28" s="12"/>
    </row>
    <row r="29" spans="1:6" ht="13.15" customHeight="1" x14ac:dyDescent="0.2">
      <c r="A29" s="43" t="s">
        <v>180</v>
      </c>
      <c r="B29" s="35" t="s">
        <v>11</v>
      </c>
      <c r="C29" s="12"/>
      <c r="D29" s="12"/>
      <c r="E29" s="12"/>
      <c r="F29" s="12"/>
    </row>
    <row r="30" spans="1:6" ht="13.15" customHeight="1" x14ac:dyDescent="0.2">
      <c r="A30" s="33" t="s">
        <v>18</v>
      </c>
      <c r="B30" s="35" t="s">
        <v>19</v>
      </c>
      <c r="C30" s="12"/>
      <c r="D30" s="12"/>
      <c r="E30" s="12"/>
      <c r="F30" s="12"/>
    </row>
    <row r="31" spans="1:6" ht="13.15" customHeight="1" x14ac:dyDescent="0.2">
      <c r="A31" s="33" t="s">
        <v>12</v>
      </c>
      <c r="B31" s="35" t="s">
        <v>13</v>
      </c>
      <c r="C31" s="12"/>
      <c r="D31" s="12"/>
      <c r="E31" s="12"/>
      <c r="F31" s="12"/>
    </row>
    <row r="32" spans="1:6" ht="13.15" customHeight="1" x14ac:dyDescent="0.2">
      <c r="A32" s="33" t="s">
        <v>16</v>
      </c>
      <c r="B32" s="35" t="s">
        <v>17</v>
      </c>
      <c r="C32" s="12"/>
      <c r="D32" s="12"/>
      <c r="E32" s="12"/>
      <c r="F32" s="12"/>
    </row>
    <row r="33" spans="1:6" ht="13.15" customHeight="1" x14ac:dyDescent="0.2">
      <c r="A33" s="33" t="s">
        <v>14</v>
      </c>
      <c r="B33" s="35" t="s">
        <v>15</v>
      </c>
      <c r="C33" s="12"/>
      <c r="D33" s="12"/>
      <c r="E33" s="12"/>
      <c r="F33" s="12"/>
    </row>
    <row r="34" spans="1:6" ht="13.15" customHeight="1" x14ac:dyDescent="0.2">
      <c r="A34" s="33" t="s">
        <v>20</v>
      </c>
      <c r="B34" s="35" t="s">
        <v>21</v>
      </c>
      <c r="C34" s="12"/>
      <c r="D34" s="12"/>
      <c r="E34" s="12"/>
      <c r="F34" s="12"/>
    </row>
    <row r="35" spans="1:6" ht="13.15" customHeight="1" x14ac:dyDescent="0.2">
      <c r="A35" s="33" t="s">
        <v>199</v>
      </c>
      <c r="B35" s="36" t="s">
        <v>45</v>
      </c>
      <c r="C35" s="12"/>
      <c r="D35" s="12"/>
      <c r="E35" s="12"/>
      <c r="F35" s="12"/>
    </row>
    <row r="36" spans="1:6" ht="13.15" customHeight="1" x14ac:dyDescent="0.2">
      <c r="A36" s="33" t="s">
        <v>200</v>
      </c>
      <c r="B36" s="36" t="s">
        <v>46</v>
      </c>
      <c r="C36" s="12"/>
      <c r="D36" s="12"/>
      <c r="E36" s="12"/>
      <c r="F36" s="12"/>
    </row>
    <row r="37" spans="1:6" ht="13.15" customHeight="1" x14ac:dyDescent="0.2">
      <c r="A37" s="33" t="s">
        <v>201</v>
      </c>
      <c r="B37" s="36" t="s">
        <v>47</v>
      </c>
      <c r="C37" s="12"/>
      <c r="D37" s="12"/>
      <c r="E37" s="12"/>
      <c r="F37" s="12"/>
    </row>
    <row r="38" spans="1:6" ht="13.15" customHeight="1" x14ac:dyDescent="0.2">
      <c r="A38" s="33" t="s">
        <v>202</v>
      </c>
      <c r="B38" s="36" t="s">
        <v>48</v>
      </c>
      <c r="C38" s="12"/>
      <c r="D38" s="12"/>
      <c r="E38" s="12"/>
      <c r="F38" s="12"/>
    </row>
    <row r="39" spans="1:6" ht="13.15" customHeight="1" x14ac:dyDescent="0.2">
      <c r="A39" s="33" t="s">
        <v>203</v>
      </c>
      <c r="B39" s="36" t="s">
        <v>49</v>
      </c>
      <c r="C39" s="12"/>
      <c r="D39" s="12"/>
      <c r="E39" s="12"/>
      <c r="F39" s="12"/>
    </row>
    <row r="40" spans="1:6" ht="13.15" customHeight="1" x14ac:dyDescent="0.2">
      <c r="A40" s="33" t="s">
        <v>204</v>
      </c>
      <c r="B40" s="36" t="s">
        <v>50</v>
      </c>
      <c r="C40" s="12"/>
      <c r="D40" s="12"/>
      <c r="E40" s="12"/>
      <c r="F40" s="12"/>
    </row>
    <row r="41" spans="1:6" ht="13.15" customHeight="1" x14ac:dyDescent="0.2">
      <c r="A41" s="33" t="s">
        <v>205</v>
      </c>
      <c r="B41" s="36" t="s">
        <v>51</v>
      </c>
      <c r="C41" s="12"/>
      <c r="D41" s="12"/>
      <c r="E41" s="12"/>
      <c r="F41" s="12"/>
    </row>
    <row r="42" spans="1:6" ht="13.15" customHeight="1" x14ac:dyDescent="0.2">
      <c r="A42" s="33" t="s">
        <v>206</v>
      </c>
      <c r="B42" s="36" t="s">
        <v>52</v>
      </c>
      <c r="C42" s="12"/>
      <c r="D42" s="12"/>
      <c r="E42" s="12"/>
      <c r="F42" s="12"/>
    </row>
    <row r="43" spans="1:6" ht="13.15" customHeight="1" x14ac:dyDescent="0.2">
      <c r="A43" s="33" t="s">
        <v>207</v>
      </c>
      <c r="B43" s="36" t="s">
        <v>6</v>
      </c>
      <c r="C43" s="12"/>
      <c r="D43" s="12"/>
      <c r="E43" s="12"/>
      <c r="F43" s="12"/>
    </row>
    <row r="44" spans="1:6" ht="13.15" customHeight="1" x14ac:dyDescent="0.2">
      <c r="A44" s="33" t="s">
        <v>233</v>
      </c>
      <c r="B44" s="36" t="s">
        <v>183</v>
      </c>
      <c r="C44" s="12"/>
      <c r="D44" s="12"/>
      <c r="E44" s="12"/>
      <c r="F44" s="12"/>
    </row>
    <row r="45" spans="1:6" ht="13.15" customHeight="1" x14ac:dyDescent="0.2">
      <c r="A45" s="33" t="s">
        <v>208</v>
      </c>
      <c r="B45" s="36" t="s">
        <v>184</v>
      </c>
      <c r="C45" s="12"/>
      <c r="D45" s="12"/>
      <c r="E45" s="12"/>
      <c r="F45" s="12"/>
    </row>
    <row r="46" spans="1:6" ht="13.15" customHeight="1" x14ac:dyDescent="0.2">
      <c r="A46" s="33" t="s">
        <v>209</v>
      </c>
      <c r="B46" s="36" t="s">
        <v>24</v>
      </c>
      <c r="C46" s="12"/>
      <c r="D46" s="12"/>
      <c r="E46" s="12"/>
      <c r="F46" s="12"/>
    </row>
    <row r="47" spans="1:6" ht="13.15" customHeight="1" x14ac:dyDescent="0.2">
      <c r="A47" s="33" t="s">
        <v>210</v>
      </c>
      <c r="B47" s="36" t="s">
        <v>25</v>
      </c>
      <c r="C47" s="12"/>
      <c r="D47" s="12"/>
      <c r="E47" s="12"/>
      <c r="F47" s="12"/>
    </row>
    <row r="48" spans="1:6" ht="13.15" customHeight="1" x14ac:dyDescent="0.2">
      <c r="A48" s="33" t="s">
        <v>211</v>
      </c>
      <c r="B48" s="36" t="s">
        <v>26</v>
      </c>
      <c r="C48" s="12"/>
      <c r="D48" s="12"/>
      <c r="E48" s="12"/>
      <c r="F48" s="12"/>
    </row>
    <row r="49" spans="1:7" ht="13.15" customHeight="1" x14ac:dyDescent="0.2">
      <c r="A49" s="33" t="s">
        <v>212</v>
      </c>
      <c r="B49" s="36" t="s">
        <v>27</v>
      </c>
      <c r="C49" s="12"/>
      <c r="D49" s="12"/>
      <c r="E49" s="12"/>
      <c r="F49" s="12"/>
    </row>
    <row r="50" spans="1:7" ht="13.15" customHeight="1" x14ac:dyDescent="0.2">
      <c r="A50" s="33" t="s">
        <v>213</v>
      </c>
      <c r="B50" s="36" t="s">
        <v>30</v>
      </c>
      <c r="C50" s="12"/>
      <c r="D50" s="12"/>
      <c r="E50" s="12"/>
      <c r="F50" s="12"/>
    </row>
    <row r="51" spans="1:7" ht="13.15" customHeight="1" x14ac:dyDescent="0.2">
      <c r="A51" s="33" t="s">
        <v>232</v>
      </c>
      <c r="B51" s="36" t="s">
        <v>28</v>
      </c>
      <c r="C51" s="12"/>
      <c r="D51" s="12"/>
      <c r="E51" s="12"/>
      <c r="F51" s="12"/>
    </row>
    <row r="52" spans="1:7" ht="13.15" customHeight="1" x14ac:dyDescent="0.2">
      <c r="A52" s="48" t="s">
        <v>22</v>
      </c>
      <c r="B52" s="49" t="s">
        <v>23</v>
      </c>
      <c r="C52" s="12"/>
      <c r="D52" s="12"/>
      <c r="E52" s="12"/>
      <c r="F52" s="12"/>
    </row>
    <row r="53" spans="1:7" ht="13.15" customHeight="1" x14ac:dyDescent="0.2">
      <c r="A53" s="33" t="s">
        <v>214</v>
      </c>
      <c r="B53" s="35" t="s">
        <v>215</v>
      </c>
      <c r="C53" s="12"/>
      <c r="D53" s="12"/>
      <c r="E53" s="12"/>
      <c r="F53" s="12"/>
    </row>
    <row r="54" spans="1:7" ht="13.15" customHeight="1" x14ac:dyDescent="0.2">
      <c r="A54" s="33" t="s">
        <v>216</v>
      </c>
      <c r="B54" s="35" t="s">
        <v>217</v>
      </c>
      <c r="C54" s="12"/>
      <c r="D54" s="12"/>
      <c r="E54" s="12"/>
      <c r="F54" s="12"/>
    </row>
    <row r="55" spans="1:7" ht="13.15" customHeight="1" x14ac:dyDescent="0.2">
      <c r="A55" s="33" t="s">
        <v>218</v>
      </c>
      <c r="B55" s="35" t="s">
        <v>219</v>
      </c>
      <c r="C55" s="12"/>
      <c r="D55" s="12"/>
      <c r="E55" s="12"/>
      <c r="F55" s="12"/>
    </row>
    <row r="56" spans="1:7" ht="13.15" customHeight="1" x14ac:dyDescent="0.2">
      <c r="A56" s="48" t="s">
        <v>220</v>
      </c>
      <c r="B56" s="49" t="s">
        <v>221</v>
      </c>
      <c r="C56" s="12"/>
      <c r="D56" s="12"/>
      <c r="E56" s="12"/>
      <c r="F56" s="12"/>
    </row>
    <row r="57" spans="1:7" ht="13.15" customHeight="1" x14ac:dyDescent="0.2">
      <c r="A57" s="48" t="s">
        <v>222</v>
      </c>
      <c r="B57" s="49" t="s">
        <v>223</v>
      </c>
      <c r="C57" s="12"/>
      <c r="D57" s="12"/>
      <c r="E57" s="12"/>
      <c r="F57" s="12"/>
    </row>
    <row r="58" spans="1:7" ht="13.15" customHeight="1" x14ac:dyDescent="0.2">
      <c r="A58" s="33" t="s">
        <v>224</v>
      </c>
      <c r="B58" s="35" t="s">
        <v>225</v>
      </c>
      <c r="C58" s="12"/>
      <c r="D58" s="12"/>
      <c r="E58" s="12"/>
      <c r="F58" s="12"/>
    </row>
    <row r="59" spans="1:7" ht="13.15" customHeight="1" x14ac:dyDescent="0.2">
      <c r="A59" s="33" t="s">
        <v>226</v>
      </c>
      <c r="B59" s="35" t="s">
        <v>227</v>
      </c>
      <c r="C59" s="12"/>
      <c r="D59" s="12"/>
      <c r="E59" s="12"/>
      <c r="F59" s="12"/>
    </row>
    <row r="60" spans="1:7" ht="13.15" customHeight="1" x14ac:dyDescent="0.2">
      <c r="A60" s="42" t="s">
        <v>228</v>
      </c>
      <c r="B60" s="35" t="s">
        <v>229</v>
      </c>
      <c r="C60" s="12"/>
      <c r="D60" s="12"/>
      <c r="E60" s="12"/>
      <c r="F60" s="12"/>
    </row>
    <row r="61" spans="1:7" ht="13.15" customHeight="1" x14ac:dyDescent="0.2">
      <c r="A61" s="33" t="s">
        <v>181</v>
      </c>
      <c r="B61" s="35" t="s">
        <v>185</v>
      </c>
      <c r="C61" s="12"/>
      <c r="D61" s="12"/>
      <c r="E61" s="12"/>
      <c r="F61" s="12"/>
    </row>
    <row r="62" spans="1:7" ht="13.15" customHeight="1" x14ac:dyDescent="0.2">
      <c r="A62" s="33" t="s">
        <v>54</v>
      </c>
      <c r="B62" s="35" t="s">
        <v>55</v>
      </c>
      <c r="C62" s="12"/>
      <c r="D62" s="12"/>
      <c r="E62" s="12"/>
      <c r="F62" s="12"/>
    </row>
    <row r="63" spans="1:7" ht="13.15" customHeight="1" x14ac:dyDescent="0.2">
      <c r="A63" s="43" t="s">
        <v>187</v>
      </c>
      <c r="B63" s="35" t="s">
        <v>186</v>
      </c>
      <c r="C63" s="12">
        <f>7.49</f>
        <v>7.49</v>
      </c>
      <c r="D63" s="12">
        <f>((4+20+3)*1000)/2000</f>
        <v>13.5</v>
      </c>
      <c r="E63" s="12"/>
      <c r="F63" s="12"/>
    </row>
    <row r="64" spans="1:7" ht="13.15" customHeight="1" x14ac:dyDescent="0.2">
      <c r="A64" s="4"/>
      <c r="B64" s="5"/>
      <c r="C64" s="25">
        <f>SUM(C6:C63)</f>
        <v>169.88499999999999</v>
      </c>
      <c r="D64" s="25">
        <f>SUM(D6:D63)</f>
        <v>13.5</v>
      </c>
      <c r="E64" s="25">
        <f>SUM(E6:E63)</f>
        <v>2196.1811000000002</v>
      </c>
      <c r="F64" s="25">
        <f>SUM(F6:F63)</f>
        <v>0</v>
      </c>
      <c r="G64" s="32">
        <f>SUM(C64:F64)</f>
        <v>2379.5661</v>
      </c>
    </row>
    <row r="65" spans="1:6" ht="13.15" customHeight="1" x14ac:dyDescent="0.2">
      <c r="A65" s="4"/>
      <c r="B65" s="5"/>
      <c r="C65" s="25"/>
      <c r="D65" s="25"/>
      <c r="E65" s="25"/>
      <c r="F65" s="25"/>
    </row>
    <row r="66" spans="1:6" ht="15" customHeight="1" x14ac:dyDescent="0.2">
      <c r="A66" s="6" t="s">
        <v>71</v>
      </c>
      <c r="B66" s="7" t="s">
        <v>64</v>
      </c>
      <c r="C66" s="19"/>
      <c r="D66" s="19"/>
      <c r="E66" s="20"/>
      <c r="F66" s="19"/>
    </row>
    <row r="67" spans="1:6" ht="15" customHeight="1" x14ac:dyDescent="0.2">
      <c r="A67" s="6" t="s">
        <v>65</v>
      </c>
      <c r="B67" s="7" t="s">
        <v>66</v>
      </c>
      <c r="C67" s="19"/>
      <c r="D67" s="19"/>
      <c r="E67" s="20"/>
      <c r="F67" s="19"/>
    </row>
    <row r="68" spans="1:6" ht="15" customHeight="1" x14ac:dyDescent="0.2">
      <c r="A68" s="6" t="s">
        <v>67</v>
      </c>
      <c r="B68" s="7" t="s">
        <v>68</v>
      </c>
      <c r="C68" s="19"/>
      <c r="D68" s="19"/>
      <c r="E68" s="28"/>
      <c r="F68" s="19"/>
    </row>
    <row r="69" spans="1:6" ht="15" customHeight="1" x14ac:dyDescent="0.2">
      <c r="A69" s="6" t="s">
        <v>73</v>
      </c>
      <c r="B69" s="7" t="s">
        <v>72</v>
      </c>
      <c r="C69" s="19"/>
      <c r="D69" s="19"/>
      <c r="E69" s="22"/>
      <c r="F69" s="19"/>
    </row>
    <row r="70" spans="1:6" ht="15" customHeight="1" x14ac:dyDescent="0.2">
      <c r="A70" s="6" t="s">
        <v>69</v>
      </c>
      <c r="B70" s="8" t="s">
        <v>74</v>
      </c>
      <c r="C70" s="19"/>
      <c r="D70" s="19"/>
      <c r="E70" s="20"/>
      <c r="F70" s="19"/>
    </row>
    <row r="71" spans="1:6" ht="15" customHeight="1" x14ac:dyDescent="0.2">
      <c r="A71" s="6" t="s">
        <v>70</v>
      </c>
      <c r="B71" s="8"/>
      <c r="C71" s="19"/>
      <c r="D71" s="19"/>
      <c r="E71" s="22"/>
      <c r="F71" s="19"/>
    </row>
    <row r="72" spans="1:6" ht="11.45" customHeight="1" x14ac:dyDescent="0.2">
      <c r="B72" s="2"/>
    </row>
    <row r="73" spans="1:6" ht="11.45" customHeight="1" x14ac:dyDescent="0.2">
      <c r="B73" s="2"/>
    </row>
    <row r="74" spans="1:6" ht="11.45" customHeight="1" x14ac:dyDescent="0.2">
      <c r="B74" s="2"/>
    </row>
    <row r="75" spans="1:6" ht="11.45" customHeight="1" x14ac:dyDescent="0.2">
      <c r="B75" s="2"/>
    </row>
    <row r="76" spans="1:6" ht="11.45" customHeight="1" x14ac:dyDescent="0.2">
      <c r="B76" s="2"/>
    </row>
    <row r="77" spans="1:6" ht="11.45" customHeight="1" x14ac:dyDescent="0.2">
      <c r="B77" s="2"/>
    </row>
    <row r="78" spans="1:6" ht="11.45" customHeight="1" x14ac:dyDescent="0.2">
      <c r="B78" s="2"/>
    </row>
    <row r="79" spans="1:6" ht="11.45" customHeight="1" x14ac:dyDescent="0.2">
      <c r="B79" s="2"/>
    </row>
    <row r="80" spans="1:6" ht="11.45" customHeight="1" x14ac:dyDescent="0.2">
      <c r="B80" s="2"/>
    </row>
    <row r="81" spans="2:2" ht="11.45" customHeight="1" x14ac:dyDescent="0.2">
      <c r="B81" s="2"/>
    </row>
    <row r="82" spans="2:2" ht="11.45" customHeight="1" x14ac:dyDescent="0.2">
      <c r="B82" s="2"/>
    </row>
    <row r="83" spans="2:2" ht="11.45" customHeight="1" x14ac:dyDescent="0.2">
      <c r="B83" s="2"/>
    </row>
    <row r="84" spans="2:2" ht="11.45" customHeight="1" x14ac:dyDescent="0.2">
      <c r="B84" s="2"/>
    </row>
    <row r="85" spans="2:2" ht="11.45" customHeight="1" x14ac:dyDescent="0.2">
      <c r="B85" s="2"/>
    </row>
    <row r="86" spans="2:2" ht="11.45" customHeight="1" x14ac:dyDescent="0.2">
      <c r="B86" s="2"/>
    </row>
    <row r="87" spans="2:2" ht="11.45" customHeight="1" x14ac:dyDescent="0.2">
      <c r="B87" s="2"/>
    </row>
    <row r="88" spans="2:2" ht="11.45" customHeight="1" x14ac:dyDescent="0.2">
      <c r="B88" s="2"/>
    </row>
    <row r="89" spans="2:2" ht="11.45" customHeight="1" x14ac:dyDescent="0.2">
      <c r="B89" s="2"/>
    </row>
    <row r="90" spans="2:2" ht="11.45" customHeight="1" x14ac:dyDescent="0.2">
      <c r="B90" s="2"/>
    </row>
    <row r="91" spans="2:2" ht="11.45" customHeight="1" x14ac:dyDescent="0.2">
      <c r="B91" s="2"/>
    </row>
    <row r="92" spans="2:2" ht="11.45" customHeight="1" x14ac:dyDescent="0.2">
      <c r="B92" s="2"/>
    </row>
    <row r="93" spans="2:2" ht="11.45" customHeight="1" x14ac:dyDescent="0.2">
      <c r="B93" s="2"/>
    </row>
    <row r="94" spans="2:2" ht="11.45" customHeight="1" x14ac:dyDescent="0.2">
      <c r="B94" s="2"/>
    </row>
    <row r="95" spans="2:2" ht="11.45" customHeight="1" x14ac:dyDescent="0.2">
      <c r="B95" s="2"/>
    </row>
    <row r="96" spans="2:2" ht="11.45" customHeight="1" x14ac:dyDescent="0.2">
      <c r="B96" s="2"/>
    </row>
    <row r="97" spans="2:2" ht="11.45" customHeight="1" x14ac:dyDescent="0.2">
      <c r="B97" s="2"/>
    </row>
    <row r="98" spans="2:2" ht="11.45" customHeight="1" x14ac:dyDescent="0.2">
      <c r="B98" s="2"/>
    </row>
    <row r="99" spans="2:2" ht="11.45" customHeight="1" x14ac:dyDescent="0.2">
      <c r="B99" s="2"/>
    </row>
    <row r="100" spans="2:2" ht="11.45" customHeight="1" x14ac:dyDescent="0.2">
      <c r="B100" s="2"/>
    </row>
    <row r="101" spans="2:2" ht="11.45" customHeight="1" x14ac:dyDescent="0.2">
      <c r="B101" s="2"/>
    </row>
    <row r="102" spans="2:2" ht="11.45" customHeight="1" x14ac:dyDescent="0.2">
      <c r="B102" s="2"/>
    </row>
    <row r="103" spans="2:2" ht="11.45" customHeight="1" x14ac:dyDescent="0.2">
      <c r="B103" s="2"/>
    </row>
    <row r="104" spans="2:2" ht="11.45" customHeight="1" x14ac:dyDescent="0.2">
      <c r="B104" s="2"/>
    </row>
    <row r="105" spans="2:2" ht="11.45" customHeight="1" x14ac:dyDescent="0.2">
      <c r="B105" s="2"/>
    </row>
    <row r="106" spans="2:2" ht="11.45" customHeight="1" x14ac:dyDescent="0.2">
      <c r="B106" s="2"/>
    </row>
    <row r="107" spans="2:2" ht="11.45" customHeight="1" x14ac:dyDescent="0.2">
      <c r="B107" s="2"/>
    </row>
    <row r="108" spans="2:2" ht="11.45" customHeight="1" x14ac:dyDescent="0.2">
      <c r="B108" s="2"/>
    </row>
    <row r="109" spans="2:2" ht="11.45" customHeight="1" x14ac:dyDescent="0.2">
      <c r="B109" s="2"/>
    </row>
    <row r="110" spans="2:2" ht="11.45" customHeight="1" x14ac:dyDescent="0.2">
      <c r="B110" s="2"/>
    </row>
    <row r="111" spans="2:2" ht="11.45" customHeight="1" x14ac:dyDescent="0.2">
      <c r="B111" s="2"/>
    </row>
    <row r="112" spans="2:2" ht="11.45" customHeight="1" x14ac:dyDescent="0.2">
      <c r="B112" s="2"/>
    </row>
    <row r="113" spans="2:2" ht="11.45" customHeight="1" x14ac:dyDescent="0.2">
      <c r="B113" s="2"/>
    </row>
    <row r="114" spans="2:2" ht="11.45" customHeight="1" x14ac:dyDescent="0.2">
      <c r="B114" s="2"/>
    </row>
    <row r="115" spans="2:2" ht="11.45" customHeight="1" x14ac:dyDescent="0.2">
      <c r="B115" s="2"/>
    </row>
    <row r="116" spans="2:2" ht="11.45" customHeight="1" x14ac:dyDescent="0.2">
      <c r="B116" s="2"/>
    </row>
    <row r="117" spans="2:2" ht="11.45" customHeight="1" x14ac:dyDescent="0.2">
      <c r="B117" s="2"/>
    </row>
    <row r="118" spans="2:2" ht="11.45" customHeight="1" x14ac:dyDescent="0.2">
      <c r="B118" s="2"/>
    </row>
    <row r="119" spans="2:2" ht="11.45" customHeight="1" x14ac:dyDescent="0.2">
      <c r="B119" s="2"/>
    </row>
    <row r="120" spans="2:2" ht="11.45" customHeight="1" x14ac:dyDescent="0.2">
      <c r="B120" s="2"/>
    </row>
    <row r="121" spans="2:2" ht="11.45" customHeight="1" x14ac:dyDescent="0.2">
      <c r="B121" s="2"/>
    </row>
    <row r="122" spans="2:2" ht="11.45" customHeight="1" x14ac:dyDescent="0.2">
      <c r="B122" s="2"/>
    </row>
    <row r="123" spans="2:2" ht="11.45" customHeight="1" x14ac:dyDescent="0.2">
      <c r="B123" s="2"/>
    </row>
    <row r="124" spans="2:2" ht="11.45" customHeight="1" x14ac:dyDescent="0.2">
      <c r="B124" s="2"/>
    </row>
    <row r="125" spans="2:2" ht="11.45" customHeight="1" x14ac:dyDescent="0.2">
      <c r="B125" s="2"/>
    </row>
    <row r="126" spans="2:2" ht="11.45" customHeight="1" x14ac:dyDescent="0.2">
      <c r="B126" s="2"/>
    </row>
    <row r="127" spans="2:2" ht="11.45" customHeight="1" x14ac:dyDescent="0.2">
      <c r="B127" s="2"/>
    </row>
    <row r="128" spans="2:2" ht="11.45" customHeight="1" x14ac:dyDescent="0.2">
      <c r="B128" s="2"/>
    </row>
    <row r="129" spans="2:2" ht="11.45" customHeight="1" x14ac:dyDescent="0.2">
      <c r="B129" s="2"/>
    </row>
    <row r="130" spans="2:2" ht="11.45" customHeight="1" x14ac:dyDescent="0.2">
      <c r="B130" s="2"/>
    </row>
    <row r="131" spans="2:2" ht="11.45" customHeight="1" x14ac:dyDescent="0.2">
      <c r="B131" s="2"/>
    </row>
    <row r="132" spans="2:2" ht="11.45" customHeight="1" x14ac:dyDescent="0.2">
      <c r="B132" s="2"/>
    </row>
    <row r="133" spans="2:2" ht="11.45" customHeight="1" x14ac:dyDescent="0.2">
      <c r="B133" s="2"/>
    </row>
    <row r="134" spans="2:2" ht="11.45" customHeight="1" x14ac:dyDescent="0.2">
      <c r="B134" s="2"/>
    </row>
    <row r="135" spans="2:2" ht="11.45" customHeight="1" x14ac:dyDescent="0.2">
      <c r="B135" s="2"/>
    </row>
    <row r="136" spans="2:2" ht="11.45" customHeight="1" x14ac:dyDescent="0.2">
      <c r="B136" s="2"/>
    </row>
    <row r="137" spans="2:2" ht="11.45" customHeight="1" x14ac:dyDescent="0.2">
      <c r="B137" s="2"/>
    </row>
    <row r="138" spans="2:2" ht="11.45" customHeight="1" x14ac:dyDescent="0.2">
      <c r="B138" s="2"/>
    </row>
    <row r="139" spans="2:2" ht="11.45" customHeight="1" x14ac:dyDescent="0.2">
      <c r="B139" s="2"/>
    </row>
    <row r="140" spans="2:2" ht="11.45" customHeight="1" x14ac:dyDescent="0.2">
      <c r="B140" s="2"/>
    </row>
    <row r="141" spans="2:2" ht="11.45" customHeight="1" x14ac:dyDescent="0.2">
      <c r="B141" s="2"/>
    </row>
    <row r="142" spans="2:2" ht="11.45" customHeight="1" x14ac:dyDescent="0.2">
      <c r="B142" s="2"/>
    </row>
    <row r="143" spans="2:2" ht="11.45" customHeight="1" x14ac:dyDescent="0.2">
      <c r="B143" s="2"/>
    </row>
    <row r="144" spans="2:2" ht="11.45" customHeight="1" x14ac:dyDescent="0.2">
      <c r="B144" s="2"/>
    </row>
    <row r="145" spans="2:2" ht="11.45" customHeight="1" x14ac:dyDescent="0.2">
      <c r="B145" s="2"/>
    </row>
    <row r="146" spans="2:2" ht="11.45" customHeight="1" x14ac:dyDescent="0.2">
      <c r="B146" s="2"/>
    </row>
    <row r="147" spans="2:2" ht="11.45" customHeight="1" x14ac:dyDescent="0.2">
      <c r="B147" s="2"/>
    </row>
    <row r="148" spans="2:2" ht="11.45" customHeight="1" x14ac:dyDescent="0.2">
      <c r="B148" s="2"/>
    </row>
    <row r="149" spans="2:2" ht="11.45" customHeight="1" x14ac:dyDescent="0.2">
      <c r="B149" s="2"/>
    </row>
    <row r="150" spans="2:2" ht="11.45" customHeight="1" x14ac:dyDescent="0.2">
      <c r="B150" s="2"/>
    </row>
    <row r="151" spans="2:2" ht="11.45" customHeight="1" x14ac:dyDescent="0.2">
      <c r="B151" s="2"/>
    </row>
    <row r="152" spans="2:2" ht="11.45" customHeight="1" x14ac:dyDescent="0.2">
      <c r="B152" s="2"/>
    </row>
    <row r="153" spans="2:2" ht="11.45" customHeight="1" x14ac:dyDescent="0.2">
      <c r="B153" s="2"/>
    </row>
    <row r="154" spans="2:2" ht="11.45" customHeight="1" x14ac:dyDescent="0.2">
      <c r="B154" s="2"/>
    </row>
    <row r="155" spans="2:2" ht="11.45" customHeight="1" x14ac:dyDescent="0.2">
      <c r="B155" s="2"/>
    </row>
    <row r="156" spans="2:2" ht="11.45" customHeight="1" x14ac:dyDescent="0.2">
      <c r="B156" s="2"/>
    </row>
    <row r="157" spans="2:2" ht="11.45" customHeight="1" x14ac:dyDescent="0.2">
      <c r="B157" s="2"/>
    </row>
    <row r="158" spans="2:2" ht="11.45" customHeight="1" x14ac:dyDescent="0.2">
      <c r="B158" s="2"/>
    </row>
    <row r="159" spans="2:2" ht="11.45" customHeight="1" x14ac:dyDescent="0.2">
      <c r="B159" s="2"/>
    </row>
    <row r="160" spans="2:2" ht="11.45" customHeight="1" x14ac:dyDescent="0.2">
      <c r="B160" s="2"/>
    </row>
    <row r="161" spans="2:2" ht="11.45" customHeight="1" x14ac:dyDescent="0.2">
      <c r="B161" s="2"/>
    </row>
    <row r="162" spans="2:2" ht="11.45" customHeight="1" x14ac:dyDescent="0.2">
      <c r="B162" s="2"/>
    </row>
    <row r="163" spans="2:2" ht="11.45" customHeight="1" x14ac:dyDescent="0.2">
      <c r="B163" s="2"/>
    </row>
    <row r="164" spans="2:2" ht="11.45" customHeight="1" x14ac:dyDescent="0.2">
      <c r="B164" s="2"/>
    </row>
    <row r="165" spans="2:2" ht="11.45" customHeight="1" x14ac:dyDescent="0.2">
      <c r="B165" s="2"/>
    </row>
    <row r="166" spans="2:2" ht="11.45" customHeight="1" x14ac:dyDescent="0.2">
      <c r="B166" s="2"/>
    </row>
    <row r="167" spans="2:2" ht="11.45" customHeight="1" x14ac:dyDescent="0.2">
      <c r="B167" s="2"/>
    </row>
    <row r="168" spans="2:2" ht="11.45" customHeight="1" x14ac:dyDescent="0.2">
      <c r="B168" s="2"/>
    </row>
    <row r="169" spans="2:2" ht="11.45" customHeight="1" x14ac:dyDescent="0.2">
      <c r="B169" s="2"/>
    </row>
    <row r="170" spans="2:2" ht="11.45" customHeight="1" x14ac:dyDescent="0.2">
      <c r="B170" s="2"/>
    </row>
    <row r="171" spans="2:2" ht="11.45" customHeight="1" x14ac:dyDescent="0.2">
      <c r="B171" s="2"/>
    </row>
    <row r="172" spans="2:2" ht="11.45" customHeight="1" x14ac:dyDescent="0.2">
      <c r="B172" s="2"/>
    </row>
    <row r="173" spans="2:2" ht="11.45" customHeight="1" x14ac:dyDescent="0.2">
      <c r="B173" s="2"/>
    </row>
    <row r="174" spans="2:2" ht="11.45" customHeight="1" x14ac:dyDescent="0.2">
      <c r="B174" s="2"/>
    </row>
    <row r="175" spans="2:2" ht="11.45" customHeight="1" x14ac:dyDescent="0.2">
      <c r="B175" s="2"/>
    </row>
    <row r="176" spans="2:2" ht="11.45" customHeight="1" x14ac:dyDescent="0.2">
      <c r="B176" s="2"/>
    </row>
    <row r="177" spans="2:2" ht="11.45" customHeight="1" x14ac:dyDescent="0.2">
      <c r="B177" s="2"/>
    </row>
    <row r="178" spans="2:2" ht="11.45" customHeight="1" x14ac:dyDescent="0.2">
      <c r="B178" s="2"/>
    </row>
    <row r="179" spans="2:2" ht="11.45" customHeight="1" x14ac:dyDescent="0.2">
      <c r="B179" s="2"/>
    </row>
    <row r="180" spans="2:2" ht="11.45" customHeight="1" x14ac:dyDescent="0.2">
      <c r="B180" s="2"/>
    </row>
    <row r="181" spans="2:2" ht="11.45" customHeight="1" x14ac:dyDescent="0.2">
      <c r="B181" s="2"/>
    </row>
    <row r="182" spans="2:2" ht="11.45" customHeight="1" x14ac:dyDescent="0.2">
      <c r="B182" s="2"/>
    </row>
    <row r="183" spans="2:2" ht="11.45" customHeight="1" x14ac:dyDescent="0.2">
      <c r="B183" s="2"/>
    </row>
    <row r="184" spans="2:2" ht="11.45" customHeight="1" x14ac:dyDescent="0.2">
      <c r="B184" s="2"/>
    </row>
    <row r="185" spans="2:2" ht="11.45" customHeight="1" x14ac:dyDescent="0.2">
      <c r="B185" s="2"/>
    </row>
    <row r="186" spans="2:2" ht="11.45" customHeight="1" x14ac:dyDescent="0.2">
      <c r="B186" s="2"/>
    </row>
    <row r="187" spans="2:2" ht="11.45" customHeight="1" x14ac:dyDescent="0.2">
      <c r="B187" s="2"/>
    </row>
    <row r="188" spans="2:2" ht="11.45" customHeight="1" x14ac:dyDescent="0.2">
      <c r="B188" s="2"/>
    </row>
    <row r="189" spans="2:2" ht="11.45" customHeight="1" x14ac:dyDescent="0.2">
      <c r="B189" s="2"/>
    </row>
    <row r="190" spans="2:2" ht="11.45" customHeight="1" x14ac:dyDescent="0.2">
      <c r="B190" s="2"/>
    </row>
    <row r="191" spans="2:2" ht="11.45" customHeight="1" x14ac:dyDescent="0.2">
      <c r="B191" s="2"/>
    </row>
    <row r="192" spans="2:2" ht="11.45" customHeight="1" x14ac:dyDescent="0.2">
      <c r="B192" s="2"/>
    </row>
    <row r="193" spans="2:2" ht="11.45" customHeight="1" x14ac:dyDescent="0.2">
      <c r="B193" s="2"/>
    </row>
  </sheetData>
  <phoneticPr fontId="0" type="noConversion"/>
  <pageMargins left="0.25" right="0.25" top="0.75" bottom="0.25" header="0.25" footer="0.33"/>
  <pageSetup paperSize="5" scale="93" orientation="portrait" r:id="rId1"/>
  <headerFooter alignWithMargins="0">
    <oddHeader xml:space="preserve">&amp;C&amp;24 2022 Municipal Recycling Report&amp;10 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pageSetUpPr fitToPage="1"/>
  </sheetPr>
  <dimension ref="A1:G193"/>
  <sheetViews>
    <sheetView topLeftCell="A53" zoomScaleNormal="100" workbookViewId="0">
      <selection activeCell="F74" sqref="F74"/>
    </sheetView>
  </sheetViews>
  <sheetFormatPr defaultRowHeight="11.45" customHeight="1" x14ac:dyDescent="0.2"/>
  <cols>
    <col min="1" max="1" width="61.140625" style="1" customWidth="1"/>
    <col min="2" max="2" width="5.7109375" style="1" customWidth="1"/>
    <col min="3" max="6" width="8.7109375" style="1" customWidth="1"/>
    <col min="7" max="16384" width="9.140625" style="1"/>
  </cols>
  <sheetData>
    <row r="1" spans="1:6" ht="25.5" x14ac:dyDescent="0.2">
      <c r="A1" s="3" t="s">
        <v>0</v>
      </c>
      <c r="B1" s="3" t="s">
        <v>1</v>
      </c>
      <c r="C1" s="51" t="s">
        <v>235</v>
      </c>
      <c r="D1" s="51" t="s">
        <v>237</v>
      </c>
      <c r="E1" s="51" t="s">
        <v>236</v>
      </c>
      <c r="F1" s="51" t="s">
        <v>238</v>
      </c>
    </row>
    <row r="2" spans="1:6" ht="12.75" x14ac:dyDescent="0.2">
      <c r="A2" s="9" t="s">
        <v>62</v>
      </c>
      <c r="B2" s="10">
        <v>38</v>
      </c>
      <c r="C2" s="18" t="s">
        <v>59</v>
      </c>
      <c r="D2" s="18" t="s">
        <v>61</v>
      </c>
      <c r="E2" s="18" t="s">
        <v>60</v>
      </c>
      <c r="F2" s="18" t="s">
        <v>61</v>
      </c>
    </row>
    <row r="3" spans="1:6" ht="15.75" x14ac:dyDescent="0.25">
      <c r="A3" s="13" t="s">
        <v>96</v>
      </c>
      <c r="B3" s="14">
        <v>921</v>
      </c>
      <c r="C3" s="18" t="s">
        <v>59</v>
      </c>
      <c r="D3" s="18" t="s">
        <v>61</v>
      </c>
      <c r="E3" s="18" t="s">
        <v>60</v>
      </c>
      <c r="F3" s="18" t="s">
        <v>61</v>
      </c>
    </row>
    <row r="4" spans="1:6" ht="12.75" x14ac:dyDescent="0.2">
      <c r="A4" s="9" t="s">
        <v>57</v>
      </c>
      <c r="B4" s="11"/>
      <c r="C4" s="18" t="s">
        <v>59</v>
      </c>
      <c r="D4" s="18" t="s">
        <v>59</v>
      </c>
      <c r="E4" s="18" t="s">
        <v>60</v>
      </c>
      <c r="F4" s="18" t="s">
        <v>59</v>
      </c>
    </row>
    <row r="5" spans="1:6" ht="12.75" x14ac:dyDescent="0.2">
      <c r="A5" s="9" t="s">
        <v>58</v>
      </c>
      <c r="B5" s="11"/>
      <c r="C5" s="18" t="s">
        <v>59</v>
      </c>
      <c r="D5" s="18" t="s">
        <v>59</v>
      </c>
      <c r="E5" s="18" t="s">
        <v>59</v>
      </c>
      <c r="F5" s="18" t="s">
        <v>59</v>
      </c>
    </row>
    <row r="6" spans="1:6" ht="13.15" customHeight="1" x14ac:dyDescent="0.2">
      <c r="A6" s="42" t="s">
        <v>174</v>
      </c>
      <c r="B6" s="35" t="s">
        <v>63</v>
      </c>
      <c r="C6" s="12">
        <v>170.5</v>
      </c>
      <c r="D6" s="12"/>
      <c r="E6" s="12">
        <v>118.6</v>
      </c>
      <c r="F6" s="12"/>
    </row>
    <row r="7" spans="1:6" ht="13.15" customHeight="1" x14ac:dyDescent="0.2">
      <c r="A7" s="42" t="s">
        <v>175</v>
      </c>
      <c r="B7" s="35" t="s">
        <v>56</v>
      </c>
      <c r="C7" s="12">
        <v>78.099999999999994</v>
      </c>
      <c r="D7" s="12"/>
      <c r="E7" s="12">
        <v>20.52</v>
      </c>
      <c r="F7" s="12"/>
    </row>
    <row r="8" spans="1:6" ht="13.15" customHeight="1" x14ac:dyDescent="0.2">
      <c r="A8" s="33" t="s">
        <v>4</v>
      </c>
      <c r="B8" s="35" t="s">
        <v>5</v>
      </c>
      <c r="C8" s="12"/>
      <c r="D8" s="12">
        <v>90.57</v>
      </c>
      <c r="E8" s="12">
        <v>412.73</v>
      </c>
      <c r="F8" s="12">
        <v>786</v>
      </c>
    </row>
    <row r="9" spans="1:6" ht="13.15" customHeight="1" x14ac:dyDescent="0.2">
      <c r="A9" s="33" t="s">
        <v>230</v>
      </c>
      <c r="B9" s="35" t="s">
        <v>182</v>
      </c>
      <c r="C9" s="12"/>
      <c r="D9" s="12"/>
      <c r="E9" s="12"/>
      <c r="F9" s="12"/>
    </row>
    <row r="10" spans="1:6" ht="13.15" customHeight="1" x14ac:dyDescent="0.2">
      <c r="A10" s="33" t="s">
        <v>176</v>
      </c>
      <c r="B10" s="35" t="s">
        <v>38</v>
      </c>
      <c r="C10" s="12"/>
      <c r="D10" s="12"/>
      <c r="E10" s="12">
        <v>0.13</v>
      </c>
      <c r="F10" s="12"/>
    </row>
    <row r="11" spans="1:6" ht="13.15" customHeight="1" x14ac:dyDescent="0.2">
      <c r="A11" s="33" t="s">
        <v>177</v>
      </c>
      <c r="B11" s="35" t="s">
        <v>41</v>
      </c>
      <c r="C11" s="12"/>
      <c r="D11" s="12">
        <v>57.51</v>
      </c>
      <c r="E11" s="12">
        <v>3.41</v>
      </c>
      <c r="F11" s="12">
        <v>51</v>
      </c>
    </row>
    <row r="12" spans="1:6" ht="13.15" customHeight="1" x14ac:dyDescent="0.2">
      <c r="A12" s="33" t="s">
        <v>39</v>
      </c>
      <c r="B12" s="35" t="s">
        <v>40</v>
      </c>
      <c r="C12" s="12"/>
      <c r="D12" s="12"/>
      <c r="E12" s="12">
        <v>0.1</v>
      </c>
      <c r="F12" s="12"/>
    </row>
    <row r="13" spans="1:6" ht="13.15" customHeight="1" x14ac:dyDescent="0.2">
      <c r="A13" s="33" t="s">
        <v>178</v>
      </c>
      <c r="B13" s="35" t="s">
        <v>42</v>
      </c>
      <c r="C13" s="12"/>
      <c r="D13" s="12"/>
      <c r="E13" s="12">
        <v>64.319999999999993</v>
      </c>
      <c r="F13" s="12">
        <v>92</v>
      </c>
    </row>
    <row r="14" spans="1:6" ht="13.15" customHeight="1" x14ac:dyDescent="0.2">
      <c r="A14" s="33" t="s">
        <v>43</v>
      </c>
      <c r="B14" s="35" t="s">
        <v>44</v>
      </c>
      <c r="C14" s="12"/>
      <c r="D14" s="12"/>
      <c r="E14" s="12">
        <v>0.3</v>
      </c>
      <c r="F14" s="12"/>
    </row>
    <row r="15" spans="1:6" ht="13.15" customHeight="1" x14ac:dyDescent="0.2">
      <c r="A15" s="33" t="s">
        <v>7</v>
      </c>
      <c r="B15" s="35" t="s">
        <v>8</v>
      </c>
      <c r="C15" s="12"/>
      <c r="D15" s="12"/>
      <c r="E15" s="12">
        <v>0.45</v>
      </c>
      <c r="F15" s="12"/>
    </row>
    <row r="16" spans="1:6" ht="13.15" customHeight="1" x14ac:dyDescent="0.2">
      <c r="A16" s="33" t="s">
        <v>188</v>
      </c>
      <c r="B16" s="35" t="s">
        <v>2</v>
      </c>
      <c r="C16" s="12"/>
      <c r="D16" s="12">
        <v>0.85</v>
      </c>
      <c r="E16" s="12">
        <v>0.28999999999999998</v>
      </c>
      <c r="F16" s="12"/>
    </row>
    <row r="17" spans="1:6" ht="13.15" customHeight="1" x14ac:dyDescent="0.2">
      <c r="A17" s="33" t="s">
        <v>189</v>
      </c>
      <c r="B17" s="35" t="s">
        <v>10</v>
      </c>
      <c r="C17" s="12"/>
      <c r="D17" s="12">
        <v>1.1200000000000001</v>
      </c>
      <c r="E17" s="12">
        <v>1.28</v>
      </c>
      <c r="F17" s="12"/>
    </row>
    <row r="18" spans="1:6" ht="13.15" customHeight="1" x14ac:dyDescent="0.2">
      <c r="A18" s="33" t="s">
        <v>190</v>
      </c>
      <c r="B18" s="35" t="s">
        <v>31</v>
      </c>
      <c r="C18" s="12"/>
      <c r="D18" s="12"/>
      <c r="E18" s="12"/>
      <c r="F18" s="12"/>
    </row>
    <row r="19" spans="1:6" ht="13.15" customHeight="1" x14ac:dyDescent="0.2">
      <c r="A19" s="33" t="s">
        <v>191</v>
      </c>
      <c r="B19" s="35" t="s">
        <v>3</v>
      </c>
      <c r="C19" s="12"/>
      <c r="D19" s="12"/>
      <c r="E19" s="12">
        <v>17.84</v>
      </c>
      <c r="F19" s="12"/>
    </row>
    <row r="20" spans="1:6" ht="13.15" customHeight="1" x14ac:dyDescent="0.2">
      <c r="A20" s="33" t="s">
        <v>192</v>
      </c>
      <c r="B20" s="36" t="s">
        <v>9</v>
      </c>
      <c r="C20" s="12"/>
      <c r="D20" s="12"/>
      <c r="E20" s="12">
        <v>752.24</v>
      </c>
      <c r="F20" s="12"/>
    </row>
    <row r="21" spans="1:6" ht="13.15" customHeight="1" x14ac:dyDescent="0.2">
      <c r="A21" s="33" t="s">
        <v>193</v>
      </c>
      <c r="B21" s="36" t="s">
        <v>32</v>
      </c>
      <c r="C21" s="12"/>
      <c r="D21" s="12"/>
      <c r="E21" s="12">
        <v>20.09</v>
      </c>
      <c r="F21" s="12"/>
    </row>
    <row r="22" spans="1:6" ht="13.15" customHeight="1" x14ac:dyDescent="0.2">
      <c r="A22" s="33" t="s">
        <v>194</v>
      </c>
      <c r="B22" s="36" t="s">
        <v>33</v>
      </c>
      <c r="C22" s="12"/>
      <c r="D22" s="12"/>
      <c r="E22" s="12">
        <v>2</v>
      </c>
      <c r="F22" s="12"/>
    </row>
    <row r="23" spans="1:6" ht="13.15" customHeight="1" x14ac:dyDescent="0.2">
      <c r="A23" s="33" t="s">
        <v>195</v>
      </c>
      <c r="B23" s="36" t="s">
        <v>34</v>
      </c>
      <c r="C23" s="12"/>
      <c r="D23" s="12"/>
      <c r="E23" s="12">
        <v>0.26</v>
      </c>
      <c r="F23" s="12"/>
    </row>
    <row r="24" spans="1:6" ht="13.15" customHeight="1" x14ac:dyDescent="0.2">
      <c r="A24" s="33" t="s">
        <v>196</v>
      </c>
      <c r="B24" s="36" t="s">
        <v>35</v>
      </c>
      <c r="C24" s="12"/>
      <c r="D24" s="12"/>
      <c r="E24" s="12"/>
      <c r="F24" s="12"/>
    </row>
    <row r="25" spans="1:6" ht="13.15" customHeight="1" x14ac:dyDescent="0.2">
      <c r="A25" s="33" t="s">
        <v>197</v>
      </c>
      <c r="B25" s="36" t="s">
        <v>36</v>
      </c>
      <c r="C25" s="12"/>
      <c r="D25" s="12"/>
      <c r="E25" s="12">
        <v>0.3</v>
      </c>
      <c r="F25" s="12"/>
    </row>
    <row r="26" spans="1:6" ht="13.15" customHeight="1" x14ac:dyDescent="0.2">
      <c r="A26" s="33" t="s">
        <v>198</v>
      </c>
      <c r="B26" s="36" t="s">
        <v>37</v>
      </c>
      <c r="C26" s="12"/>
      <c r="D26" s="12"/>
      <c r="E26" s="12"/>
      <c r="F26" s="12"/>
    </row>
    <row r="27" spans="1:6" ht="13.15" customHeight="1" x14ac:dyDescent="0.2">
      <c r="A27" s="33" t="s">
        <v>231</v>
      </c>
      <c r="B27" s="36" t="s">
        <v>53</v>
      </c>
      <c r="C27" s="12"/>
      <c r="D27" s="12"/>
      <c r="E27" s="12"/>
      <c r="F27" s="12"/>
    </row>
    <row r="28" spans="1:6" ht="13.15" customHeight="1" x14ac:dyDescent="0.2">
      <c r="A28" s="33" t="s">
        <v>179</v>
      </c>
      <c r="B28" s="35" t="s">
        <v>29</v>
      </c>
      <c r="C28" s="12"/>
      <c r="D28" s="12"/>
      <c r="E28" s="12">
        <v>230.51</v>
      </c>
      <c r="F28" s="12"/>
    </row>
    <row r="29" spans="1:6" ht="13.15" customHeight="1" x14ac:dyDescent="0.2">
      <c r="A29" s="43" t="s">
        <v>180</v>
      </c>
      <c r="B29" s="35" t="s">
        <v>11</v>
      </c>
      <c r="C29" s="12"/>
      <c r="D29" s="12"/>
      <c r="E29" s="12"/>
      <c r="F29" s="12"/>
    </row>
    <row r="30" spans="1:6" ht="13.15" customHeight="1" x14ac:dyDescent="0.2">
      <c r="A30" s="33" t="s">
        <v>18</v>
      </c>
      <c r="B30" s="35" t="s">
        <v>19</v>
      </c>
      <c r="C30" s="12"/>
      <c r="D30" s="12"/>
      <c r="E30" s="12"/>
      <c r="F30" s="12"/>
    </row>
    <row r="31" spans="1:6" ht="13.15" customHeight="1" x14ac:dyDescent="0.2">
      <c r="A31" s="33" t="s">
        <v>12</v>
      </c>
      <c r="B31" s="35" t="s">
        <v>13</v>
      </c>
      <c r="C31" s="12"/>
      <c r="D31" s="12"/>
      <c r="E31" s="12"/>
      <c r="F31" s="12"/>
    </row>
    <row r="32" spans="1:6" ht="13.15" customHeight="1" x14ac:dyDescent="0.2">
      <c r="A32" s="33" t="s">
        <v>16</v>
      </c>
      <c r="B32" s="35" t="s">
        <v>17</v>
      </c>
      <c r="C32" s="12"/>
      <c r="D32" s="12"/>
      <c r="E32" s="12"/>
      <c r="F32" s="12"/>
    </row>
    <row r="33" spans="1:6" ht="13.15" customHeight="1" x14ac:dyDescent="0.2">
      <c r="A33" s="33" t="s">
        <v>14</v>
      </c>
      <c r="B33" s="35" t="s">
        <v>15</v>
      </c>
      <c r="C33" s="12"/>
      <c r="D33" s="12"/>
      <c r="E33" s="12">
        <v>1187.2</v>
      </c>
      <c r="F33" s="12"/>
    </row>
    <row r="34" spans="1:6" ht="13.15" customHeight="1" x14ac:dyDescent="0.2">
      <c r="A34" s="33" t="s">
        <v>20</v>
      </c>
      <c r="B34" s="35" t="s">
        <v>21</v>
      </c>
      <c r="C34" s="12"/>
      <c r="D34" s="12"/>
      <c r="E34" s="12"/>
      <c r="F34" s="12"/>
    </row>
    <row r="35" spans="1:6" ht="13.15" customHeight="1" x14ac:dyDescent="0.2">
      <c r="A35" s="33" t="s">
        <v>199</v>
      </c>
      <c r="B35" s="36" t="s">
        <v>45</v>
      </c>
      <c r="C35" s="12"/>
      <c r="D35" s="12"/>
      <c r="E35" s="12">
        <v>0.32</v>
      </c>
      <c r="F35" s="12"/>
    </row>
    <row r="36" spans="1:6" ht="13.15" customHeight="1" x14ac:dyDescent="0.2">
      <c r="A36" s="33" t="s">
        <v>200</v>
      </c>
      <c r="B36" s="36" t="s">
        <v>46</v>
      </c>
      <c r="C36" s="12"/>
      <c r="D36" s="12">
        <v>0.01</v>
      </c>
      <c r="E36" s="12">
        <v>2.83</v>
      </c>
      <c r="F36" s="12"/>
    </row>
    <row r="37" spans="1:6" ht="13.15" customHeight="1" x14ac:dyDescent="0.2">
      <c r="A37" s="33" t="s">
        <v>201</v>
      </c>
      <c r="B37" s="36" t="s">
        <v>47</v>
      </c>
      <c r="C37" s="12"/>
      <c r="D37" s="12"/>
      <c r="E37" s="12"/>
      <c r="F37" s="12"/>
    </row>
    <row r="38" spans="1:6" ht="13.15" customHeight="1" x14ac:dyDescent="0.2">
      <c r="A38" s="33" t="s">
        <v>202</v>
      </c>
      <c r="B38" s="36" t="s">
        <v>48</v>
      </c>
      <c r="C38" s="12"/>
      <c r="D38" s="12"/>
      <c r="E38" s="12">
        <v>14.53</v>
      </c>
      <c r="F38" s="12">
        <v>20</v>
      </c>
    </row>
    <row r="39" spans="1:6" ht="13.15" customHeight="1" x14ac:dyDescent="0.2">
      <c r="A39" s="33" t="s">
        <v>203</v>
      </c>
      <c r="B39" s="36" t="s">
        <v>49</v>
      </c>
      <c r="C39" s="12"/>
      <c r="D39" s="12"/>
      <c r="E39" s="12">
        <v>5.21</v>
      </c>
      <c r="F39" s="12"/>
    </row>
    <row r="40" spans="1:6" ht="13.15" customHeight="1" x14ac:dyDescent="0.2">
      <c r="A40" s="33" t="s">
        <v>204</v>
      </c>
      <c r="B40" s="36" t="s">
        <v>50</v>
      </c>
      <c r="C40" s="12"/>
      <c r="D40" s="12"/>
      <c r="E40" s="12">
        <v>2.2999999999999998</v>
      </c>
      <c r="F40" s="12"/>
    </row>
    <row r="41" spans="1:6" ht="13.15" customHeight="1" x14ac:dyDescent="0.2">
      <c r="A41" s="33" t="s">
        <v>205</v>
      </c>
      <c r="B41" s="36" t="s">
        <v>51</v>
      </c>
      <c r="C41" s="12"/>
      <c r="D41" s="12"/>
      <c r="E41" s="12">
        <v>289.37</v>
      </c>
      <c r="F41" s="12"/>
    </row>
    <row r="42" spans="1:6" ht="13.15" customHeight="1" x14ac:dyDescent="0.2">
      <c r="A42" s="33" t="s">
        <v>206</v>
      </c>
      <c r="B42" s="36" t="s">
        <v>52</v>
      </c>
      <c r="C42" s="12"/>
      <c r="D42" s="12"/>
      <c r="E42" s="12">
        <v>11.49</v>
      </c>
      <c r="F42" s="12">
        <v>20</v>
      </c>
    </row>
    <row r="43" spans="1:6" ht="13.15" customHeight="1" x14ac:dyDescent="0.2">
      <c r="A43" s="33" t="s">
        <v>207</v>
      </c>
      <c r="B43" s="36" t="s">
        <v>6</v>
      </c>
      <c r="C43" s="12"/>
      <c r="D43" s="12"/>
      <c r="E43" s="12">
        <v>0.64</v>
      </c>
      <c r="F43" s="12"/>
    </row>
    <row r="44" spans="1:6" ht="13.15" customHeight="1" x14ac:dyDescent="0.2">
      <c r="A44" s="33" t="s">
        <v>233</v>
      </c>
      <c r="B44" s="36" t="s">
        <v>183</v>
      </c>
      <c r="C44" s="12"/>
      <c r="D44" s="12"/>
      <c r="E44" s="12">
        <v>4.5</v>
      </c>
      <c r="F44" s="12"/>
    </row>
    <row r="45" spans="1:6" ht="13.15" customHeight="1" x14ac:dyDescent="0.2">
      <c r="A45" s="33" t="s">
        <v>208</v>
      </c>
      <c r="B45" s="36" t="s">
        <v>184</v>
      </c>
      <c r="C45" s="12"/>
      <c r="D45" s="12"/>
      <c r="E45" s="12"/>
      <c r="F45" s="12"/>
    </row>
    <row r="46" spans="1:6" ht="13.15" customHeight="1" x14ac:dyDescent="0.2">
      <c r="A46" s="33" t="s">
        <v>209</v>
      </c>
      <c r="B46" s="36" t="s">
        <v>24</v>
      </c>
      <c r="C46" s="12"/>
      <c r="D46" s="12">
        <v>3.07</v>
      </c>
      <c r="E46" s="12">
        <v>1.8</v>
      </c>
      <c r="F46" s="12"/>
    </row>
    <row r="47" spans="1:6" ht="13.15" customHeight="1" x14ac:dyDescent="0.2">
      <c r="A47" s="33" t="s">
        <v>210</v>
      </c>
      <c r="B47" s="36" t="s">
        <v>25</v>
      </c>
      <c r="C47" s="12"/>
      <c r="D47" s="12"/>
      <c r="E47" s="12"/>
      <c r="F47" s="12"/>
    </row>
    <row r="48" spans="1:6" ht="13.15" customHeight="1" x14ac:dyDescent="0.2">
      <c r="A48" s="33" t="s">
        <v>211</v>
      </c>
      <c r="B48" s="36" t="s">
        <v>26</v>
      </c>
      <c r="C48" s="12"/>
      <c r="D48" s="12"/>
      <c r="E48" s="12"/>
      <c r="F48" s="12"/>
    </row>
    <row r="49" spans="1:7" ht="13.15" customHeight="1" x14ac:dyDescent="0.2">
      <c r="A49" s="33" t="s">
        <v>212</v>
      </c>
      <c r="B49" s="36" t="s">
        <v>27</v>
      </c>
      <c r="C49" s="12"/>
      <c r="D49" s="12"/>
      <c r="E49" s="12"/>
      <c r="F49" s="12"/>
    </row>
    <row r="50" spans="1:7" ht="13.15" customHeight="1" x14ac:dyDescent="0.2">
      <c r="A50" s="33" t="s">
        <v>213</v>
      </c>
      <c r="B50" s="36" t="s">
        <v>30</v>
      </c>
      <c r="C50" s="12"/>
      <c r="D50" s="12"/>
      <c r="E50" s="12"/>
      <c r="F50" s="12"/>
    </row>
    <row r="51" spans="1:7" ht="13.15" customHeight="1" x14ac:dyDescent="0.2">
      <c r="A51" s="33" t="s">
        <v>232</v>
      </c>
      <c r="B51" s="36" t="s">
        <v>28</v>
      </c>
      <c r="C51" s="12"/>
      <c r="D51" s="12"/>
      <c r="E51" s="12">
        <v>0.13</v>
      </c>
      <c r="F51" s="12"/>
    </row>
    <row r="52" spans="1:7" ht="13.15" customHeight="1" x14ac:dyDescent="0.2">
      <c r="A52" s="48" t="s">
        <v>22</v>
      </c>
      <c r="B52" s="49" t="s">
        <v>23</v>
      </c>
      <c r="C52" s="12"/>
      <c r="D52" s="12"/>
      <c r="E52" s="12"/>
      <c r="F52" s="12"/>
    </row>
    <row r="53" spans="1:7" ht="13.15" customHeight="1" x14ac:dyDescent="0.2">
      <c r="A53" s="33" t="s">
        <v>214</v>
      </c>
      <c r="B53" s="35" t="s">
        <v>215</v>
      </c>
      <c r="C53" s="12"/>
      <c r="D53" s="12"/>
      <c r="E53" s="12">
        <v>0.59</v>
      </c>
      <c r="F53" s="12"/>
    </row>
    <row r="54" spans="1:7" ht="13.15" customHeight="1" x14ac:dyDescent="0.2">
      <c r="A54" s="33" t="s">
        <v>216</v>
      </c>
      <c r="B54" s="35" t="s">
        <v>217</v>
      </c>
      <c r="C54" s="12"/>
      <c r="D54" s="12"/>
      <c r="E54" s="12">
        <v>0.77</v>
      </c>
      <c r="F54" s="12"/>
    </row>
    <row r="55" spans="1:7" ht="13.15" customHeight="1" x14ac:dyDescent="0.2">
      <c r="A55" s="33" t="s">
        <v>218</v>
      </c>
      <c r="B55" s="35" t="s">
        <v>219</v>
      </c>
      <c r="C55" s="12"/>
      <c r="D55" s="12"/>
      <c r="E55" s="12">
        <v>0.99</v>
      </c>
      <c r="F55" s="12"/>
    </row>
    <row r="56" spans="1:7" ht="13.15" customHeight="1" x14ac:dyDescent="0.2">
      <c r="A56" s="48" t="s">
        <v>220</v>
      </c>
      <c r="B56" s="49" t="s">
        <v>221</v>
      </c>
      <c r="C56" s="12"/>
      <c r="D56" s="12"/>
      <c r="E56" s="12">
        <v>29.87</v>
      </c>
      <c r="F56" s="12"/>
    </row>
    <row r="57" spans="1:7" ht="13.15" customHeight="1" x14ac:dyDescent="0.2">
      <c r="A57" s="48" t="s">
        <v>222</v>
      </c>
      <c r="B57" s="49" t="s">
        <v>223</v>
      </c>
      <c r="C57" s="12"/>
      <c r="D57" s="12"/>
      <c r="E57" s="12">
        <v>0.89</v>
      </c>
      <c r="F57" s="12"/>
    </row>
    <row r="58" spans="1:7" ht="13.15" customHeight="1" x14ac:dyDescent="0.2">
      <c r="A58" s="33" t="s">
        <v>224</v>
      </c>
      <c r="B58" s="35" t="s">
        <v>225</v>
      </c>
      <c r="C58" s="12"/>
      <c r="D58" s="12"/>
      <c r="E58" s="12">
        <v>14.93</v>
      </c>
      <c r="F58" s="12"/>
    </row>
    <row r="59" spans="1:7" ht="13.15" customHeight="1" x14ac:dyDescent="0.2">
      <c r="A59" s="33" t="s">
        <v>226</v>
      </c>
      <c r="B59" s="35" t="s">
        <v>227</v>
      </c>
      <c r="C59" s="12"/>
      <c r="D59" s="12"/>
      <c r="E59" s="12">
        <v>0.43</v>
      </c>
      <c r="F59" s="12"/>
    </row>
    <row r="60" spans="1:7" ht="13.15" customHeight="1" x14ac:dyDescent="0.2">
      <c r="A60" s="42" t="s">
        <v>228</v>
      </c>
      <c r="B60" s="35" t="s">
        <v>229</v>
      </c>
      <c r="C60" s="12"/>
      <c r="D60" s="12"/>
      <c r="E60" s="12"/>
      <c r="F60" s="12"/>
    </row>
    <row r="61" spans="1:7" ht="13.15" customHeight="1" x14ac:dyDescent="0.2">
      <c r="A61" s="33" t="s">
        <v>181</v>
      </c>
      <c r="B61" s="35" t="s">
        <v>185</v>
      </c>
      <c r="C61" s="12"/>
      <c r="D61" s="12"/>
      <c r="E61" s="12">
        <v>9.1</v>
      </c>
      <c r="F61" s="12"/>
    </row>
    <row r="62" spans="1:7" ht="13.15" customHeight="1" x14ac:dyDescent="0.2">
      <c r="A62" s="33" t="s">
        <v>54</v>
      </c>
      <c r="B62" s="35" t="s">
        <v>55</v>
      </c>
      <c r="C62" s="12"/>
      <c r="D62" s="12"/>
      <c r="E62" s="12">
        <v>364.28</v>
      </c>
      <c r="F62" s="12"/>
    </row>
    <row r="63" spans="1:7" ht="13.15" customHeight="1" x14ac:dyDescent="0.2">
      <c r="A63" s="43" t="s">
        <v>187</v>
      </c>
      <c r="B63" s="35" t="s">
        <v>186</v>
      </c>
      <c r="C63" s="12">
        <f>19.41+18.41+1846.25</f>
        <v>1884.07</v>
      </c>
      <c r="D63" s="12">
        <v>136.4</v>
      </c>
      <c r="E63" s="12">
        <v>21.76</v>
      </c>
      <c r="F63" s="12"/>
    </row>
    <row r="64" spans="1:7" ht="13.15" customHeight="1" x14ac:dyDescent="0.2">
      <c r="A64" s="4"/>
      <c r="B64" s="5"/>
      <c r="C64" s="25">
        <f>SUM(C6:C63)</f>
        <v>2132.67</v>
      </c>
      <c r="D64" s="25">
        <f>SUM(D6:D63)</f>
        <v>289.52999999999997</v>
      </c>
      <c r="E64" s="25">
        <f>SUM(E6:E63)</f>
        <v>3609.2999999999993</v>
      </c>
      <c r="F64" s="25">
        <f>SUM(F6:F63)</f>
        <v>969</v>
      </c>
      <c r="G64" s="32">
        <f>SUM(C64:F64)</f>
        <v>7000.4999999999991</v>
      </c>
    </row>
    <row r="65" spans="1:6" ht="13.15" customHeight="1" x14ac:dyDescent="0.2">
      <c r="A65" s="4"/>
      <c r="B65" s="5"/>
      <c r="C65" s="25"/>
      <c r="D65" s="25"/>
      <c r="E65" s="25"/>
      <c r="F65" s="25"/>
    </row>
    <row r="66" spans="1:6" ht="15" customHeight="1" x14ac:dyDescent="0.2">
      <c r="A66" s="6" t="s">
        <v>119</v>
      </c>
      <c r="B66" s="58" t="s">
        <v>120</v>
      </c>
      <c r="C66" s="59"/>
      <c r="D66" s="59"/>
      <c r="E66" s="59"/>
      <c r="F66" s="19"/>
    </row>
    <row r="67" spans="1:6" ht="15" customHeight="1" x14ac:dyDescent="0.2">
      <c r="A67" s="6" t="s">
        <v>121</v>
      </c>
      <c r="B67" s="58" t="s">
        <v>122</v>
      </c>
      <c r="C67" s="59"/>
      <c r="D67" s="59"/>
      <c r="E67" s="59"/>
      <c r="F67" s="19"/>
    </row>
    <row r="68" spans="1:6" ht="15" customHeight="1" x14ac:dyDescent="0.2">
      <c r="A68" s="6" t="s">
        <v>123</v>
      </c>
      <c r="B68" s="58" t="s">
        <v>172</v>
      </c>
      <c r="C68" s="59"/>
      <c r="D68" s="59"/>
      <c r="E68" s="28"/>
      <c r="F68" s="19"/>
    </row>
    <row r="69" spans="1:6" ht="15" customHeight="1" x14ac:dyDescent="0.2">
      <c r="A69" s="6" t="s">
        <v>73</v>
      </c>
      <c r="B69" s="7" t="s">
        <v>72</v>
      </c>
      <c r="C69" s="19"/>
      <c r="D69" s="19"/>
      <c r="E69" s="22"/>
      <c r="F69" s="19"/>
    </row>
    <row r="70" spans="1:6" ht="15" customHeight="1" x14ac:dyDescent="0.2">
      <c r="A70" s="55" t="s">
        <v>244</v>
      </c>
      <c r="B70" s="8" t="s">
        <v>124</v>
      </c>
      <c r="C70" s="19"/>
      <c r="D70" s="19"/>
      <c r="E70" s="20"/>
      <c r="F70" s="19"/>
    </row>
    <row r="71" spans="1:6" ht="15" customHeight="1" x14ac:dyDescent="0.2">
      <c r="A71" s="6" t="s">
        <v>70</v>
      </c>
      <c r="B71" s="8"/>
      <c r="C71" s="19"/>
      <c r="D71" s="19"/>
      <c r="E71" s="22"/>
      <c r="F71" s="19"/>
    </row>
    <row r="72" spans="1:6" ht="11.45" customHeight="1" x14ac:dyDescent="0.2">
      <c r="B72" s="2"/>
    </row>
    <row r="73" spans="1:6" ht="11.45" customHeight="1" x14ac:dyDescent="0.2">
      <c r="B73" s="2"/>
    </row>
    <row r="74" spans="1:6" ht="11.45" customHeight="1" x14ac:dyDescent="0.2">
      <c r="B74" s="2"/>
    </row>
    <row r="75" spans="1:6" ht="11.45" customHeight="1" x14ac:dyDescent="0.2">
      <c r="B75" s="2"/>
    </row>
    <row r="76" spans="1:6" ht="11.45" customHeight="1" x14ac:dyDescent="0.2">
      <c r="B76" s="2"/>
    </row>
    <row r="77" spans="1:6" ht="11.45" customHeight="1" x14ac:dyDescent="0.2">
      <c r="B77" s="2"/>
    </row>
    <row r="78" spans="1:6" ht="11.45" customHeight="1" x14ac:dyDescent="0.2">
      <c r="B78" s="2"/>
    </row>
    <row r="79" spans="1:6" ht="11.45" customHeight="1" x14ac:dyDescent="0.2">
      <c r="B79" s="2"/>
    </row>
    <row r="80" spans="1:6" ht="11.45" customHeight="1" x14ac:dyDescent="0.2">
      <c r="B80" s="2"/>
    </row>
    <row r="81" spans="2:2" ht="11.45" customHeight="1" x14ac:dyDescent="0.2">
      <c r="B81" s="2"/>
    </row>
    <row r="82" spans="2:2" ht="11.45" customHeight="1" x14ac:dyDescent="0.2">
      <c r="B82" s="2"/>
    </row>
    <row r="83" spans="2:2" ht="11.45" customHeight="1" x14ac:dyDescent="0.2">
      <c r="B83" s="2"/>
    </row>
    <row r="84" spans="2:2" ht="11.45" customHeight="1" x14ac:dyDescent="0.2">
      <c r="B84" s="2"/>
    </row>
    <row r="85" spans="2:2" ht="11.45" customHeight="1" x14ac:dyDescent="0.2">
      <c r="B85" s="2"/>
    </row>
    <row r="86" spans="2:2" ht="11.45" customHeight="1" x14ac:dyDescent="0.2">
      <c r="B86" s="2"/>
    </row>
    <row r="87" spans="2:2" ht="11.45" customHeight="1" x14ac:dyDescent="0.2">
      <c r="B87" s="2"/>
    </row>
    <row r="88" spans="2:2" ht="11.45" customHeight="1" x14ac:dyDescent="0.2">
      <c r="B88" s="2"/>
    </row>
    <row r="89" spans="2:2" ht="11.45" customHeight="1" x14ac:dyDescent="0.2">
      <c r="B89" s="2"/>
    </row>
    <row r="90" spans="2:2" ht="11.45" customHeight="1" x14ac:dyDescent="0.2">
      <c r="B90" s="2"/>
    </row>
    <row r="91" spans="2:2" ht="11.45" customHeight="1" x14ac:dyDescent="0.2">
      <c r="B91" s="2"/>
    </row>
    <row r="92" spans="2:2" ht="11.45" customHeight="1" x14ac:dyDescent="0.2">
      <c r="B92" s="2"/>
    </row>
    <row r="93" spans="2:2" ht="11.45" customHeight="1" x14ac:dyDescent="0.2">
      <c r="B93" s="2"/>
    </row>
    <row r="94" spans="2:2" ht="11.45" customHeight="1" x14ac:dyDescent="0.2">
      <c r="B94" s="2"/>
    </row>
    <row r="95" spans="2:2" ht="11.45" customHeight="1" x14ac:dyDescent="0.2">
      <c r="B95" s="2"/>
    </row>
    <row r="96" spans="2:2" ht="11.45" customHeight="1" x14ac:dyDescent="0.2">
      <c r="B96" s="2"/>
    </row>
    <row r="97" spans="2:2" ht="11.45" customHeight="1" x14ac:dyDescent="0.2">
      <c r="B97" s="2"/>
    </row>
    <row r="98" spans="2:2" ht="11.45" customHeight="1" x14ac:dyDescent="0.2">
      <c r="B98" s="2"/>
    </row>
    <row r="99" spans="2:2" ht="11.45" customHeight="1" x14ac:dyDescent="0.2">
      <c r="B99" s="2"/>
    </row>
    <row r="100" spans="2:2" ht="11.45" customHeight="1" x14ac:dyDescent="0.2">
      <c r="B100" s="2"/>
    </row>
    <row r="101" spans="2:2" ht="11.45" customHeight="1" x14ac:dyDescent="0.2">
      <c r="B101" s="2"/>
    </row>
    <row r="102" spans="2:2" ht="11.45" customHeight="1" x14ac:dyDescent="0.2">
      <c r="B102" s="2"/>
    </row>
    <row r="103" spans="2:2" ht="11.45" customHeight="1" x14ac:dyDescent="0.2">
      <c r="B103" s="2"/>
    </row>
    <row r="104" spans="2:2" ht="11.45" customHeight="1" x14ac:dyDescent="0.2">
      <c r="B104" s="2"/>
    </row>
    <row r="105" spans="2:2" ht="11.45" customHeight="1" x14ac:dyDescent="0.2">
      <c r="B105" s="2"/>
    </row>
    <row r="106" spans="2:2" ht="11.45" customHeight="1" x14ac:dyDescent="0.2">
      <c r="B106" s="2"/>
    </row>
    <row r="107" spans="2:2" ht="11.45" customHeight="1" x14ac:dyDescent="0.2">
      <c r="B107" s="2"/>
    </row>
    <row r="108" spans="2:2" ht="11.45" customHeight="1" x14ac:dyDescent="0.2">
      <c r="B108" s="2"/>
    </row>
    <row r="109" spans="2:2" ht="11.45" customHeight="1" x14ac:dyDescent="0.2">
      <c r="B109" s="2"/>
    </row>
    <row r="110" spans="2:2" ht="11.45" customHeight="1" x14ac:dyDescent="0.2">
      <c r="B110" s="2"/>
    </row>
    <row r="111" spans="2:2" ht="11.45" customHeight="1" x14ac:dyDescent="0.2">
      <c r="B111" s="2"/>
    </row>
    <row r="112" spans="2:2" ht="11.45" customHeight="1" x14ac:dyDescent="0.2">
      <c r="B112" s="2"/>
    </row>
    <row r="113" spans="2:2" ht="11.45" customHeight="1" x14ac:dyDescent="0.2">
      <c r="B113" s="2"/>
    </row>
    <row r="114" spans="2:2" ht="11.45" customHeight="1" x14ac:dyDescent="0.2">
      <c r="B114" s="2"/>
    </row>
    <row r="115" spans="2:2" ht="11.45" customHeight="1" x14ac:dyDescent="0.2">
      <c r="B115" s="2"/>
    </row>
    <row r="116" spans="2:2" ht="11.45" customHeight="1" x14ac:dyDescent="0.2">
      <c r="B116" s="2"/>
    </row>
    <row r="117" spans="2:2" ht="11.45" customHeight="1" x14ac:dyDescent="0.2">
      <c r="B117" s="2"/>
    </row>
    <row r="118" spans="2:2" ht="11.45" customHeight="1" x14ac:dyDescent="0.2">
      <c r="B118" s="2"/>
    </row>
    <row r="119" spans="2:2" ht="11.45" customHeight="1" x14ac:dyDescent="0.2">
      <c r="B119" s="2"/>
    </row>
    <row r="120" spans="2:2" ht="11.45" customHeight="1" x14ac:dyDescent="0.2">
      <c r="B120" s="2"/>
    </row>
    <row r="121" spans="2:2" ht="11.45" customHeight="1" x14ac:dyDescent="0.2">
      <c r="B121" s="2"/>
    </row>
    <row r="122" spans="2:2" ht="11.45" customHeight="1" x14ac:dyDescent="0.2">
      <c r="B122" s="2"/>
    </row>
    <row r="123" spans="2:2" ht="11.45" customHeight="1" x14ac:dyDescent="0.2">
      <c r="B123" s="2"/>
    </row>
    <row r="124" spans="2:2" ht="11.45" customHeight="1" x14ac:dyDescent="0.2">
      <c r="B124" s="2"/>
    </row>
    <row r="125" spans="2:2" ht="11.45" customHeight="1" x14ac:dyDescent="0.2">
      <c r="B125" s="2"/>
    </row>
    <row r="126" spans="2:2" ht="11.45" customHeight="1" x14ac:dyDescent="0.2">
      <c r="B126" s="2"/>
    </row>
    <row r="127" spans="2:2" ht="11.45" customHeight="1" x14ac:dyDescent="0.2">
      <c r="B127" s="2"/>
    </row>
    <row r="128" spans="2:2" ht="11.45" customHeight="1" x14ac:dyDescent="0.2">
      <c r="B128" s="2"/>
    </row>
    <row r="129" spans="2:2" ht="11.45" customHeight="1" x14ac:dyDescent="0.2">
      <c r="B129" s="2"/>
    </row>
    <row r="130" spans="2:2" ht="11.45" customHeight="1" x14ac:dyDescent="0.2">
      <c r="B130" s="2"/>
    </row>
    <row r="131" spans="2:2" ht="11.45" customHeight="1" x14ac:dyDescent="0.2">
      <c r="B131" s="2"/>
    </row>
    <row r="132" spans="2:2" ht="11.45" customHeight="1" x14ac:dyDescent="0.2">
      <c r="B132" s="2"/>
    </row>
    <row r="133" spans="2:2" ht="11.45" customHeight="1" x14ac:dyDescent="0.2">
      <c r="B133" s="2"/>
    </row>
    <row r="134" spans="2:2" ht="11.45" customHeight="1" x14ac:dyDescent="0.2">
      <c r="B134" s="2"/>
    </row>
    <row r="135" spans="2:2" ht="11.45" customHeight="1" x14ac:dyDescent="0.2">
      <c r="B135" s="2"/>
    </row>
    <row r="136" spans="2:2" ht="11.45" customHeight="1" x14ac:dyDescent="0.2">
      <c r="B136" s="2"/>
    </row>
    <row r="137" spans="2:2" ht="11.45" customHeight="1" x14ac:dyDescent="0.2">
      <c r="B137" s="2"/>
    </row>
    <row r="138" spans="2:2" ht="11.45" customHeight="1" x14ac:dyDescent="0.2">
      <c r="B138" s="2"/>
    </row>
    <row r="139" spans="2:2" ht="11.45" customHeight="1" x14ac:dyDescent="0.2">
      <c r="B139" s="2"/>
    </row>
    <row r="140" spans="2:2" ht="11.45" customHeight="1" x14ac:dyDescent="0.2">
      <c r="B140" s="2"/>
    </row>
    <row r="141" spans="2:2" ht="11.45" customHeight="1" x14ac:dyDescent="0.2">
      <c r="B141" s="2"/>
    </row>
    <row r="142" spans="2:2" ht="11.45" customHeight="1" x14ac:dyDescent="0.2">
      <c r="B142" s="2"/>
    </row>
    <row r="143" spans="2:2" ht="11.45" customHeight="1" x14ac:dyDescent="0.2">
      <c r="B143" s="2"/>
    </row>
    <row r="144" spans="2:2" ht="11.45" customHeight="1" x14ac:dyDescent="0.2">
      <c r="B144" s="2"/>
    </row>
    <row r="145" spans="2:2" ht="11.45" customHeight="1" x14ac:dyDescent="0.2">
      <c r="B145" s="2"/>
    </row>
    <row r="146" spans="2:2" ht="11.45" customHeight="1" x14ac:dyDescent="0.2">
      <c r="B146" s="2"/>
    </row>
    <row r="147" spans="2:2" ht="11.45" customHeight="1" x14ac:dyDescent="0.2">
      <c r="B147" s="2"/>
    </row>
    <row r="148" spans="2:2" ht="11.45" customHeight="1" x14ac:dyDescent="0.2">
      <c r="B148" s="2"/>
    </row>
    <row r="149" spans="2:2" ht="11.45" customHeight="1" x14ac:dyDescent="0.2">
      <c r="B149" s="2"/>
    </row>
    <row r="150" spans="2:2" ht="11.45" customHeight="1" x14ac:dyDescent="0.2">
      <c r="B150" s="2"/>
    </row>
    <row r="151" spans="2:2" ht="11.45" customHeight="1" x14ac:dyDescent="0.2">
      <c r="B151" s="2"/>
    </row>
    <row r="152" spans="2:2" ht="11.45" customHeight="1" x14ac:dyDescent="0.2">
      <c r="B152" s="2"/>
    </row>
    <row r="153" spans="2:2" ht="11.45" customHeight="1" x14ac:dyDescent="0.2">
      <c r="B153" s="2"/>
    </row>
    <row r="154" spans="2:2" ht="11.45" customHeight="1" x14ac:dyDescent="0.2">
      <c r="B154" s="2"/>
    </row>
    <row r="155" spans="2:2" ht="11.45" customHeight="1" x14ac:dyDescent="0.2">
      <c r="B155" s="2"/>
    </row>
    <row r="156" spans="2:2" ht="11.45" customHeight="1" x14ac:dyDescent="0.2">
      <c r="B156" s="2"/>
    </row>
    <row r="157" spans="2:2" ht="11.45" customHeight="1" x14ac:dyDescent="0.2">
      <c r="B157" s="2"/>
    </row>
    <row r="158" spans="2:2" ht="11.45" customHeight="1" x14ac:dyDescent="0.2">
      <c r="B158" s="2"/>
    </row>
    <row r="159" spans="2:2" ht="11.45" customHeight="1" x14ac:dyDescent="0.2">
      <c r="B159" s="2"/>
    </row>
    <row r="160" spans="2:2" ht="11.45" customHeight="1" x14ac:dyDescent="0.2">
      <c r="B160" s="2"/>
    </row>
    <row r="161" spans="2:2" ht="11.45" customHeight="1" x14ac:dyDescent="0.2">
      <c r="B161" s="2"/>
    </row>
    <row r="162" spans="2:2" ht="11.45" customHeight="1" x14ac:dyDescent="0.2">
      <c r="B162" s="2"/>
    </row>
    <row r="163" spans="2:2" ht="11.45" customHeight="1" x14ac:dyDescent="0.2">
      <c r="B163" s="2"/>
    </row>
    <row r="164" spans="2:2" ht="11.45" customHeight="1" x14ac:dyDescent="0.2">
      <c r="B164" s="2"/>
    </row>
    <row r="165" spans="2:2" ht="11.45" customHeight="1" x14ac:dyDescent="0.2">
      <c r="B165" s="2"/>
    </row>
    <row r="166" spans="2:2" ht="11.45" customHeight="1" x14ac:dyDescent="0.2">
      <c r="B166" s="2"/>
    </row>
    <row r="167" spans="2:2" ht="11.45" customHeight="1" x14ac:dyDescent="0.2">
      <c r="B167" s="2"/>
    </row>
    <row r="168" spans="2:2" ht="11.45" customHeight="1" x14ac:dyDescent="0.2">
      <c r="B168" s="2"/>
    </row>
    <row r="169" spans="2:2" ht="11.45" customHeight="1" x14ac:dyDescent="0.2">
      <c r="B169" s="2"/>
    </row>
    <row r="170" spans="2:2" ht="11.45" customHeight="1" x14ac:dyDescent="0.2">
      <c r="B170" s="2"/>
    </row>
    <row r="171" spans="2:2" ht="11.45" customHeight="1" x14ac:dyDescent="0.2">
      <c r="B171" s="2"/>
    </row>
    <row r="172" spans="2:2" ht="11.45" customHeight="1" x14ac:dyDescent="0.2">
      <c r="B172" s="2"/>
    </row>
    <row r="173" spans="2:2" ht="11.45" customHeight="1" x14ac:dyDescent="0.2">
      <c r="B173" s="2"/>
    </row>
    <row r="174" spans="2:2" ht="11.45" customHeight="1" x14ac:dyDescent="0.2">
      <c r="B174" s="2"/>
    </row>
    <row r="175" spans="2:2" ht="11.45" customHeight="1" x14ac:dyDescent="0.2">
      <c r="B175" s="2"/>
    </row>
    <row r="176" spans="2:2" ht="11.45" customHeight="1" x14ac:dyDescent="0.2">
      <c r="B176" s="2"/>
    </row>
    <row r="177" spans="2:2" ht="11.45" customHeight="1" x14ac:dyDescent="0.2">
      <c r="B177" s="2"/>
    </row>
    <row r="178" spans="2:2" ht="11.45" customHeight="1" x14ac:dyDescent="0.2">
      <c r="B178" s="2"/>
    </row>
    <row r="179" spans="2:2" ht="11.45" customHeight="1" x14ac:dyDescent="0.2">
      <c r="B179" s="2"/>
    </row>
    <row r="180" spans="2:2" ht="11.45" customHeight="1" x14ac:dyDescent="0.2">
      <c r="B180" s="2"/>
    </row>
    <row r="181" spans="2:2" ht="11.45" customHeight="1" x14ac:dyDescent="0.2">
      <c r="B181" s="2"/>
    </row>
    <row r="182" spans="2:2" ht="11.45" customHeight="1" x14ac:dyDescent="0.2">
      <c r="B182" s="2"/>
    </row>
    <row r="183" spans="2:2" ht="11.45" customHeight="1" x14ac:dyDescent="0.2">
      <c r="B183" s="2"/>
    </row>
    <row r="184" spans="2:2" ht="11.45" customHeight="1" x14ac:dyDescent="0.2">
      <c r="B184" s="2"/>
    </row>
    <row r="185" spans="2:2" ht="11.45" customHeight="1" x14ac:dyDescent="0.2">
      <c r="B185" s="2"/>
    </row>
    <row r="186" spans="2:2" ht="11.45" customHeight="1" x14ac:dyDescent="0.2">
      <c r="B186" s="2"/>
    </row>
    <row r="187" spans="2:2" ht="11.45" customHeight="1" x14ac:dyDescent="0.2">
      <c r="B187" s="2"/>
    </row>
    <row r="188" spans="2:2" ht="11.45" customHeight="1" x14ac:dyDescent="0.2">
      <c r="B188" s="2"/>
    </row>
    <row r="189" spans="2:2" ht="11.45" customHeight="1" x14ac:dyDescent="0.2">
      <c r="B189" s="2"/>
    </row>
    <row r="190" spans="2:2" ht="11.45" customHeight="1" x14ac:dyDescent="0.2">
      <c r="B190" s="2"/>
    </row>
    <row r="191" spans="2:2" ht="11.45" customHeight="1" x14ac:dyDescent="0.2">
      <c r="B191" s="2"/>
    </row>
    <row r="192" spans="2:2" ht="11.45" customHeight="1" x14ac:dyDescent="0.2">
      <c r="B192" s="2"/>
    </row>
    <row r="193" spans="2:2" ht="11.45" customHeight="1" x14ac:dyDescent="0.2">
      <c r="B193" s="2"/>
    </row>
  </sheetData>
  <mergeCells count="3">
    <mergeCell ref="B66:E66"/>
    <mergeCell ref="B67:E67"/>
    <mergeCell ref="B68:D68"/>
  </mergeCells>
  <phoneticPr fontId="0" type="noConversion"/>
  <pageMargins left="0.25" right="0.25" top="0.75" bottom="0.25" header="0.25" footer="0.33"/>
  <pageSetup paperSize="5" scale="93" orientation="portrait" r:id="rId1"/>
  <headerFooter alignWithMargins="0">
    <oddHeader xml:space="preserve">&amp;C&amp;24 2022 Municipal Recycling Report&amp;10 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pageSetUpPr fitToPage="1"/>
  </sheetPr>
  <dimension ref="A1:G193"/>
  <sheetViews>
    <sheetView topLeftCell="A31" workbookViewId="0">
      <selection activeCell="L68" sqref="L68"/>
    </sheetView>
  </sheetViews>
  <sheetFormatPr defaultRowHeight="11.45" customHeight="1" x14ac:dyDescent="0.2"/>
  <cols>
    <col min="1" max="1" width="61.140625" style="1" customWidth="1"/>
    <col min="2" max="2" width="5.7109375" style="1" customWidth="1"/>
    <col min="3" max="6" width="8.7109375" style="1" customWidth="1"/>
    <col min="7" max="16384" width="9.140625" style="1"/>
  </cols>
  <sheetData>
    <row r="1" spans="1:6" ht="25.5" x14ac:dyDescent="0.2">
      <c r="A1" s="3" t="s">
        <v>0</v>
      </c>
      <c r="B1" s="3" t="s">
        <v>1</v>
      </c>
      <c r="C1" s="51" t="s">
        <v>235</v>
      </c>
      <c r="D1" s="51" t="s">
        <v>237</v>
      </c>
      <c r="E1" s="51" t="s">
        <v>236</v>
      </c>
      <c r="F1" s="51" t="s">
        <v>238</v>
      </c>
    </row>
    <row r="2" spans="1:6" ht="12.75" x14ac:dyDescent="0.2">
      <c r="A2" s="9" t="s">
        <v>62</v>
      </c>
      <c r="B2" s="10">
        <v>38</v>
      </c>
      <c r="C2" s="18" t="s">
        <v>59</v>
      </c>
      <c r="D2" s="18" t="s">
        <v>61</v>
      </c>
      <c r="E2" s="18" t="s">
        <v>60</v>
      </c>
      <c r="F2" s="18" t="s">
        <v>61</v>
      </c>
    </row>
    <row r="3" spans="1:6" ht="15.75" x14ac:dyDescent="0.25">
      <c r="A3" s="13" t="s">
        <v>97</v>
      </c>
      <c r="B3" s="14">
        <v>922</v>
      </c>
      <c r="C3" s="18" t="s">
        <v>59</v>
      </c>
      <c r="D3" s="18" t="s">
        <v>61</v>
      </c>
      <c r="E3" s="18" t="s">
        <v>60</v>
      </c>
      <c r="F3" s="18" t="s">
        <v>61</v>
      </c>
    </row>
    <row r="4" spans="1:6" ht="12.75" x14ac:dyDescent="0.2">
      <c r="A4" s="9" t="s">
        <v>57</v>
      </c>
      <c r="B4" s="11"/>
      <c r="C4" s="18" t="s">
        <v>59</v>
      </c>
      <c r="D4" s="18" t="s">
        <v>59</v>
      </c>
      <c r="E4" s="18" t="s">
        <v>60</v>
      </c>
      <c r="F4" s="18" t="s">
        <v>59</v>
      </c>
    </row>
    <row r="5" spans="1:6" ht="12.75" x14ac:dyDescent="0.2">
      <c r="A5" s="9" t="s">
        <v>58</v>
      </c>
      <c r="B5" s="11"/>
      <c r="C5" s="18" t="s">
        <v>59</v>
      </c>
      <c r="D5" s="18" t="s">
        <v>59</v>
      </c>
      <c r="E5" s="18" t="s">
        <v>59</v>
      </c>
      <c r="F5" s="18" t="s">
        <v>59</v>
      </c>
    </row>
    <row r="6" spans="1:6" ht="13.15" customHeight="1" x14ac:dyDescent="0.2">
      <c r="A6" s="42" t="s">
        <v>174</v>
      </c>
      <c r="B6" s="12"/>
      <c r="C6" s="12">
        <v>128.68</v>
      </c>
      <c r="D6" s="12"/>
      <c r="E6" s="12">
        <v>48.8</v>
      </c>
      <c r="F6" s="12"/>
    </row>
    <row r="7" spans="1:6" ht="13.15" customHeight="1" x14ac:dyDescent="0.2">
      <c r="A7" s="42" t="s">
        <v>175</v>
      </c>
      <c r="B7" s="12"/>
      <c r="C7" s="12">
        <v>141.30000000000001</v>
      </c>
      <c r="D7" s="12"/>
      <c r="E7" s="12">
        <v>27.19</v>
      </c>
      <c r="F7" s="12"/>
    </row>
    <row r="8" spans="1:6" ht="13.15" customHeight="1" x14ac:dyDescent="0.2">
      <c r="A8" s="33" t="s">
        <v>4</v>
      </c>
      <c r="B8" s="12"/>
      <c r="C8" s="12"/>
      <c r="D8" s="12"/>
      <c r="E8" s="12">
        <v>227.55</v>
      </c>
      <c r="F8" s="12"/>
    </row>
    <row r="9" spans="1:6" ht="13.15" customHeight="1" x14ac:dyDescent="0.2">
      <c r="A9" s="33" t="s">
        <v>230</v>
      </c>
      <c r="B9" s="12"/>
      <c r="C9" s="12"/>
      <c r="D9" s="12"/>
      <c r="E9" s="12"/>
      <c r="F9" s="12"/>
    </row>
    <row r="10" spans="1:6" ht="13.15" customHeight="1" x14ac:dyDescent="0.2">
      <c r="A10" s="33" t="s">
        <v>176</v>
      </c>
      <c r="B10" s="12"/>
      <c r="C10" s="12"/>
      <c r="D10" s="12"/>
      <c r="E10" s="12"/>
      <c r="F10" s="12"/>
    </row>
    <row r="11" spans="1:6" ht="13.15" customHeight="1" x14ac:dyDescent="0.2">
      <c r="A11" s="33" t="s">
        <v>177</v>
      </c>
      <c r="B11" s="12"/>
      <c r="C11" s="12"/>
      <c r="D11" s="12"/>
      <c r="E11" s="12"/>
      <c r="F11" s="12"/>
    </row>
    <row r="12" spans="1:6" ht="13.15" customHeight="1" x14ac:dyDescent="0.2">
      <c r="A12" s="33" t="s">
        <v>39</v>
      </c>
      <c r="B12" s="12"/>
      <c r="C12" s="12"/>
      <c r="D12" s="12"/>
      <c r="E12" s="12"/>
      <c r="F12" s="12"/>
    </row>
    <row r="13" spans="1:6" ht="13.15" customHeight="1" x14ac:dyDescent="0.2">
      <c r="A13" s="33" t="s">
        <v>178</v>
      </c>
      <c r="B13" s="12"/>
      <c r="C13" s="12"/>
      <c r="D13" s="12"/>
      <c r="E13" s="12">
        <v>0.18</v>
      </c>
      <c r="F13" s="12"/>
    </row>
    <row r="14" spans="1:6" ht="13.15" customHeight="1" x14ac:dyDescent="0.2">
      <c r="A14" s="33" t="s">
        <v>43</v>
      </c>
      <c r="B14" s="12"/>
      <c r="C14" s="12"/>
      <c r="D14" s="12"/>
      <c r="E14" s="12"/>
      <c r="F14" s="12"/>
    </row>
    <row r="15" spans="1:6" ht="13.15" customHeight="1" x14ac:dyDescent="0.2">
      <c r="A15" s="33" t="s">
        <v>7</v>
      </c>
      <c r="B15" s="12"/>
      <c r="C15" s="12"/>
      <c r="D15" s="12"/>
      <c r="E15" s="12"/>
      <c r="F15" s="12"/>
    </row>
    <row r="16" spans="1:6" ht="13.15" customHeight="1" x14ac:dyDescent="0.2">
      <c r="A16" s="33" t="s">
        <v>188</v>
      </c>
      <c r="B16" s="12"/>
      <c r="C16" s="12"/>
      <c r="D16" s="12"/>
      <c r="E16" s="12"/>
      <c r="F16" s="12"/>
    </row>
    <row r="17" spans="1:6" ht="13.15" customHeight="1" x14ac:dyDescent="0.2">
      <c r="A17" s="33" t="s">
        <v>189</v>
      </c>
      <c r="B17" s="12"/>
      <c r="C17" s="12"/>
      <c r="D17" s="12"/>
      <c r="E17" s="12"/>
      <c r="F17" s="12"/>
    </row>
    <row r="18" spans="1:6" ht="13.15" customHeight="1" x14ac:dyDescent="0.2">
      <c r="A18" s="33" t="s">
        <v>190</v>
      </c>
      <c r="B18" s="12"/>
      <c r="C18" s="12"/>
      <c r="D18" s="12"/>
      <c r="E18" s="12"/>
      <c r="F18" s="12"/>
    </row>
    <row r="19" spans="1:6" ht="13.15" customHeight="1" x14ac:dyDescent="0.2">
      <c r="A19" s="33" t="s">
        <v>191</v>
      </c>
      <c r="B19" s="12"/>
      <c r="C19" s="12"/>
      <c r="D19" s="12"/>
      <c r="E19" s="12"/>
      <c r="F19" s="12"/>
    </row>
    <row r="20" spans="1:6" ht="13.15" customHeight="1" x14ac:dyDescent="0.2">
      <c r="A20" s="33" t="s">
        <v>192</v>
      </c>
      <c r="B20" s="12"/>
      <c r="C20" s="12"/>
      <c r="D20" s="12"/>
      <c r="E20" s="12"/>
      <c r="F20" s="12"/>
    </row>
    <row r="21" spans="1:6" ht="13.15" customHeight="1" x14ac:dyDescent="0.2">
      <c r="A21" s="33" t="s">
        <v>193</v>
      </c>
      <c r="B21" s="12"/>
      <c r="C21" s="12"/>
      <c r="D21" s="12"/>
      <c r="E21" s="12"/>
      <c r="F21" s="12"/>
    </row>
    <row r="22" spans="1:6" ht="13.15" customHeight="1" x14ac:dyDescent="0.2">
      <c r="A22" s="33" t="s">
        <v>194</v>
      </c>
      <c r="B22" s="12"/>
      <c r="C22" s="12"/>
      <c r="D22" s="12"/>
      <c r="E22" s="12"/>
      <c r="F22" s="12"/>
    </row>
    <row r="23" spans="1:6" ht="13.15" customHeight="1" x14ac:dyDescent="0.2">
      <c r="A23" s="33" t="s">
        <v>195</v>
      </c>
      <c r="B23" s="12"/>
      <c r="C23" s="12"/>
      <c r="D23" s="12"/>
      <c r="E23" s="12"/>
      <c r="F23" s="12"/>
    </row>
    <row r="24" spans="1:6" ht="13.15" customHeight="1" x14ac:dyDescent="0.2">
      <c r="A24" s="33" t="s">
        <v>196</v>
      </c>
      <c r="B24" s="12"/>
      <c r="C24" s="12"/>
      <c r="D24" s="12"/>
      <c r="E24" s="12"/>
      <c r="F24" s="12"/>
    </row>
    <row r="25" spans="1:6" ht="13.15" customHeight="1" x14ac:dyDescent="0.2">
      <c r="A25" s="33" t="s">
        <v>197</v>
      </c>
      <c r="B25" s="12"/>
      <c r="C25" s="12"/>
      <c r="D25" s="12"/>
      <c r="E25" s="12"/>
      <c r="F25" s="12"/>
    </row>
    <row r="26" spans="1:6" ht="13.15" customHeight="1" x14ac:dyDescent="0.2">
      <c r="A26" s="33" t="s">
        <v>198</v>
      </c>
      <c r="B26" s="12"/>
      <c r="C26" s="12"/>
      <c r="D26" s="12"/>
      <c r="E26" s="12"/>
      <c r="F26" s="12"/>
    </row>
    <row r="27" spans="1:6" ht="13.15" customHeight="1" x14ac:dyDescent="0.2">
      <c r="A27" s="33" t="s">
        <v>231</v>
      </c>
      <c r="B27" s="12"/>
      <c r="C27" s="12"/>
      <c r="D27" s="12"/>
      <c r="E27" s="12"/>
      <c r="F27" s="12"/>
    </row>
    <row r="28" spans="1:6" ht="13.15" customHeight="1" x14ac:dyDescent="0.2">
      <c r="A28" s="33" t="s">
        <v>179</v>
      </c>
      <c r="B28" s="12"/>
      <c r="C28" s="12"/>
      <c r="D28" s="12"/>
      <c r="E28" s="12"/>
      <c r="F28" s="12"/>
    </row>
    <row r="29" spans="1:6" ht="13.15" customHeight="1" x14ac:dyDescent="0.2">
      <c r="A29" s="43" t="s">
        <v>180</v>
      </c>
      <c r="B29" s="12"/>
      <c r="C29" s="12"/>
      <c r="D29" s="12"/>
      <c r="E29" s="12"/>
      <c r="F29" s="12"/>
    </row>
    <row r="30" spans="1:6" ht="13.15" customHeight="1" x14ac:dyDescent="0.2">
      <c r="A30" s="33" t="s">
        <v>18</v>
      </c>
      <c r="B30" s="12"/>
      <c r="C30" s="12"/>
      <c r="D30" s="12"/>
      <c r="E30" s="12"/>
      <c r="F30" s="12"/>
    </row>
    <row r="31" spans="1:6" ht="13.15" customHeight="1" x14ac:dyDescent="0.2">
      <c r="A31" s="33" t="s">
        <v>12</v>
      </c>
      <c r="B31" s="12"/>
      <c r="C31" s="12"/>
      <c r="D31" s="12"/>
      <c r="E31" s="12"/>
      <c r="F31" s="12"/>
    </row>
    <row r="32" spans="1:6" ht="13.15" customHeight="1" x14ac:dyDescent="0.2">
      <c r="A32" s="33" t="s">
        <v>16</v>
      </c>
      <c r="B32" s="12"/>
      <c r="C32" s="12"/>
      <c r="D32" s="12"/>
      <c r="E32" s="12"/>
      <c r="F32" s="12"/>
    </row>
    <row r="33" spans="1:6" ht="13.15" customHeight="1" x14ac:dyDescent="0.2">
      <c r="A33" s="33" t="s">
        <v>14</v>
      </c>
      <c r="B33" s="12"/>
      <c r="C33" s="12"/>
      <c r="D33" s="12"/>
      <c r="E33" s="12"/>
      <c r="F33" s="12"/>
    </row>
    <row r="34" spans="1:6" ht="13.15" customHeight="1" x14ac:dyDescent="0.2">
      <c r="A34" s="33" t="s">
        <v>20</v>
      </c>
      <c r="B34" s="12"/>
      <c r="C34" s="12"/>
      <c r="D34" s="12"/>
      <c r="E34" s="12"/>
      <c r="F34" s="12"/>
    </row>
    <row r="35" spans="1:6" ht="13.15" customHeight="1" x14ac:dyDescent="0.2">
      <c r="A35" s="33" t="s">
        <v>199</v>
      </c>
      <c r="B35" s="12"/>
      <c r="C35" s="12"/>
      <c r="D35" s="12"/>
      <c r="E35" s="12"/>
      <c r="F35" s="12"/>
    </row>
    <row r="36" spans="1:6" ht="13.15" customHeight="1" x14ac:dyDescent="0.2">
      <c r="A36" s="33" t="s">
        <v>200</v>
      </c>
      <c r="B36" s="12"/>
      <c r="C36" s="12"/>
      <c r="D36" s="12"/>
      <c r="E36" s="12"/>
      <c r="F36" s="12"/>
    </row>
    <row r="37" spans="1:6" ht="13.15" customHeight="1" x14ac:dyDescent="0.2">
      <c r="A37" s="33" t="s">
        <v>201</v>
      </c>
      <c r="B37" s="12"/>
      <c r="C37" s="12"/>
      <c r="D37" s="12"/>
      <c r="E37" s="12"/>
      <c r="F37" s="12"/>
    </row>
    <row r="38" spans="1:6" ht="13.15" customHeight="1" x14ac:dyDescent="0.2">
      <c r="A38" s="33" t="s">
        <v>202</v>
      </c>
      <c r="B38" s="12"/>
      <c r="C38" s="12"/>
      <c r="D38" s="12"/>
      <c r="E38" s="12"/>
      <c r="F38" s="12"/>
    </row>
    <row r="39" spans="1:6" ht="13.15" customHeight="1" x14ac:dyDescent="0.2">
      <c r="A39" s="33" t="s">
        <v>203</v>
      </c>
      <c r="B39" s="12"/>
      <c r="C39" s="12"/>
      <c r="D39" s="12"/>
      <c r="E39" s="12"/>
      <c r="F39" s="12"/>
    </row>
    <row r="40" spans="1:6" ht="13.15" customHeight="1" x14ac:dyDescent="0.2">
      <c r="A40" s="33" t="s">
        <v>204</v>
      </c>
      <c r="B40" s="12"/>
      <c r="C40" s="12"/>
      <c r="D40" s="12"/>
      <c r="E40" s="12"/>
      <c r="F40" s="12"/>
    </row>
    <row r="41" spans="1:6" ht="13.15" customHeight="1" x14ac:dyDescent="0.2">
      <c r="A41" s="33" t="s">
        <v>205</v>
      </c>
      <c r="B41" s="12"/>
      <c r="C41" s="12"/>
      <c r="D41" s="12"/>
      <c r="E41" s="12"/>
      <c r="F41" s="12"/>
    </row>
    <row r="42" spans="1:6" ht="13.15" customHeight="1" x14ac:dyDescent="0.2">
      <c r="A42" s="33" t="s">
        <v>206</v>
      </c>
      <c r="B42" s="12"/>
      <c r="C42" s="12"/>
      <c r="D42" s="12"/>
      <c r="E42" s="12"/>
      <c r="F42" s="12"/>
    </row>
    <row r="43" spans="1:6" ht="13.15" customHeight="1" x14ac:dyDescent="0.2">
      <c r="A43" s="33" t="s">
        <v>207</v>
      </c>
      <c r="B43" s="12"/>
      <c r="C43" s="12"/>
      <c r="D43" s="12"/>
      <c r="E43" s="12"/>
      <c r="F43" s="12"/>
    </row>
    <row r="44" spans="1:6" ht="13.15" customHeight="1" x14ac:dyDescent="0.2">
      <c r="A44" s="33" t="s">
        <v>233</v>
      </c>
      <c r="B44" s="12"/>
      <c r="C44" s="12"/>
      <c r="D44" s="12"/>
      <c r="E44" s="12"/>
      <c r="F44" s="12"/>
    </row>
    <row r="45" spans="1:6" ht="13.15" customHeight="1" x14ac:dyDescent="0.2">
      <c r="A45" s="33" t="s">
        <v>208</v>
      </c>
      <c r="B45" s="12"/>
      <c r="C45" s="12"/>
      <c r="D45" s="12"/>
      <c r="E45" s="12"/>
      <c r="F45" s="12"/>
    </row>
    <row r="46" spans="1:6" ht="13.15" customHeight="1" x14ac:dyDescent="0.2">
      <c r="A46" s="33" t="s">
        <v>209</v>
      </c>
      <c r="B46" s="12"/>
      <c r="C46" s="12"/>
      <c r="D46" s="12"/>
      <c r="E46" s="12"/>
      <c r="F46" s="12"/>
    </row>
    <row r="47" spans="1:6" ht="13.15" customHeight="1" x14ac:dyDescent="0.2">
      <c r="A47" s="33" t="s">
        <v>210</v>
      </c>
      <c r="B47" s="12"/>
      <c r="C47" s="12"/>
      <c r="D47" s="12"/>
      <c r="E47" s="12"/>
      <c r="F47" s="12"/>
    </row>
    <row r="48" spans="1:6" ht="13.15" customHeight="1" x14ac:dyDescent="0.2">
      <c r="A48" s="33" t="s">
        <v>211</v>
      </c>
      <c r="B48" s="12"/>
      <c r="C48" s="12"/>
      <c r="D48" s="12"/>
      <c r="E48" s="12"/>
      <c r="F48" s="12"/>
    </row>
    <row r="49" spans="1:7" ht="13.15" customHeight="1" x14ac:dyDescent="0.2">
      <c r="A49" s="33" t="s">
        <v>212</v>
      </c>
      <c r="B49" s="12"/>
      <c r="C49" s="12"/>
      <c r="D49" s="12"/>
      <c r="E49" s="12"/>
      <c r="F49" s="12"/>
    </row>
    <row r="50" spans="1:7" ht="13.15" customHeight="1" x14ac:dyDescent="0.2">
      <c r="A50" s="33" t="s">
        <v>213</v>
      </c>
      <c r="B50" s="12"/>
      <c r="C50" s="12"/>
      <c r="D50" s="12"/>
      <c r="E50" s="12"/>
      <c r="F50" s="12"/>
    </row>
    <row r="51" spans="1:7" ht="13.15" customHeight="1" x14ac:dyDescent="0.2">
      <c r="A51" s="33" t="s">
        <v>232</v>
      </c>
      <c r="B51" s="12"/>
      <c r="C51" s="12"/>
      <c r="D51" s="12"/>
      <c r="E51" s="12"/>
      <c r="F51" s="12"/>
    </row>
    <row r="52" spans="1:7" ht="13.15" customHeight="1" x14ac:dyDescent="0.2">
      <c r="A52" s="48" t="s">
        <v>22</v>
      </c>
      <c r="B52" s="12"/>
      <c r="C52" s="12"/>
      <c r="D52" s="12"/>
      <c r="E52" s="12"/>
      <c r="F52" s="12"/>
    </row>
    <row r="53" spans="1:7" ht="13.15" customHeight="1" x14ac:dyDescent="0.2">
      <c r="A53" s="33" t="s">
        <v>214</v>
      </c>
      <c r="B53" s="12"/>
      <c r="C53" s="12"/>
      <c r="D53" s="12"/>
      <c r="E53" s="12"/>
      <c r="F53" s="12"/>
    </row>
    <row r="54" spans="1:7" ht="13.15" customHeight="1" x14ac:dyDescent="0.2">
      <c r="A54" s="33" t="s">
        <v>216</v>
      </c>
      <c r="B54" s="12"/>
      <c r="C54" s="12"/>
      <c r="D54" s="12"/>
      <c r="E54" s="12"/>
      <c r="F54" s="12"/>
    </row>
    <row r="55" spans="1:7" ht="13.15" customHeight="1" x14ac:dyDescent="0.2">
      <c r="A55" s="33" t="s">
        <v>218</v>
      </c>
      <c r="B55" s="12"/>
      <c r="C55" s="12"/>
      <c r="D55" s="12"/>
      <c r="E55" s="12"/>
      <c r="F55" s="12"/>
    </row>
    <row r="56" spans="1:7" ht="13.15" customHeight="1" x14ac:dyDescent="0.2">
      <c r="A56" s="48" t="s">
        <v>220</v>
      </c>
      <c r="B56" s="12"/>
      <c r="C56" s="12"/>
      <c r="D56" s="12"/>
      <c r="E56" s="12"/>
      <c r="F56" s="12"/>
    </row>
    <row r="57" spans="1:7" ht="13.15" customHeight="1" x14ac:dyDescent="0.2">
      <c r="A57" s="48" t="s">
        <v>222</v>
      </c>
      <c r="B57" s="12"/>
      <c r="C57" s="12"/>
      <c r="D57" s="12"/>
      <c r="E57" s="12"/>
      <c r="F57" s="12"/>
    </row>
    <row r="58" spans="1:7" ht="13.15" customHeight="1" x14ac:dyDescent="0.2">
      <c r="A58" s="33" t="s">
        <v>224</v>
      </c>
      <c r="B58" s="12"/>
      <c r="C58" s="12"/>
      <c r="D58" s="12"/>
      <c r="E58" s="12"/>
      <c r="F58" s="12"/>
    </row>
    <row r="59" spans="1:7" ht="13.15" customHeight="1" x14ac:dyDescent="0.2">
      <c r="A59" s="33" t="s">
        <v>226</v>
      </c>
      <c r="B59" s="12"/>
      <c r="C59" s="12"/>
      <c r="D59" s="12"/>
      <c r="E59" s="12"/>
      <c r="F59" s="12"/>
    </row>
    <row r="60" spans="1:7" ht="13.15" customHeight="1" x14ac:dyDescent="0.2">
      <c r="A60" s="42" t="s">
        <v>228</v>
      </c>
      <c r="B60" s="12"/>
      <c r="C60" s="12"/>
      <c r="D60" s="12"/>
      <c r="E60" s="12"/>
      <c r="F60" s="12"/>
    </row>
    <row r="61" spans="1:7" ht="13.15" customHeight="1" x14ac:dyDescent="0.2">
      <c r="A61" s="33" t="s">
        <v>181</v>
      </c>
      <c r="B61" s="12"/>
      <c r="C61" s="12"/>
      <c r="D61" s="12"/>
      <c r="E61" s="12"/>
      <c r="F61" s="12"/>
    </row>
    <row r="62" spans="1:7" ht="13.15" customHeight="1" x14ac:dyDescent="0.2">
      <c r="A62" s="33" t="s">
        <v>54</v>
      </c>
      <c r="B62" s="12"/>
      <c r="C62" s="12"/>
      <c r="D62" s="12"/>
      <c r="E62" s="12"/>
      <c r="F62" s="12"/>
    </row>
    <row r="63" spans="1:7" ht="13.15" customHeight="1" x14ac:dyDescent="0.2">
      <c r="A63" s="43" t="s">
        <v>187</v>
      </c>
      <c r="B63" s="12"/>
      <c r="C63" s="12">
        <f>21.71</f>
        <v>21.71</v>
      </c>
      <c r="D63" s="12"/>
      <c r="E63" s="12"/>
      <c r="F63" s="12"/>
    </row>
    <row r="64" spans="1:7" ht="13.15" customHeight="1" x14ac:dyDescent="0.2">
      <c r="A64" s="4"/>
      <c r="B64" s="5"/>
      <c r="C64" s="25">
        <f>SUM(C6:C63)</f>
        <v>291.69</v>
      </c>
      <c r="D64" s="25">
        <f>SUM(D6:D63)</f>
        <v>0</v>
      </c>
      <c r="E64" s="25">
        <f>SUM(E6:E63)</f>
        <v>303.72000000000003</v>
      </c>
      <c r="F64" s="25">
        <f>SUM(F6:F63)</f>
        <v>0</v>
      </c>
      <c r="G64" s="32">
        <f>SUM(C64:F64)</f>
        <v>595.41000000000008</v>
      </c>
    </row>
    <row r="65" spans="1:6" ht="13.15" customHeight="1" x14ac:dyDescent="0.2">
      <c r="A65" s="4"/>
      <c r="B65" s="5"/>
      <c r="C65" s="25"/>
      <c r="D65" s="25"/>
      <c r="E65" s="25"/>
      <c r="F65" s="25"/>
    </row>
    <row r="66" spans="1:6" ht="15" customHeight="1" x14ac:dyDescent="0.2">
      <c r="A66" s="6" t="s">
        <v>105</v>
      </c>
      <c r="B66" s="7" t="s">
        <v>64</v>
      </c>
      <c r="C66" s="19"/>
      <c r="D66" s="19"/>
      <c r="E66" s="20"/>
      <c r="F66" s="19"/>
    </row>
    <row r="67" spans="1:6" ht="15" customHeight="1" x14ac:dyDescent="0.2">
      <c r="A67" s="6" t="s">
        <v>106</v>
      </c>
      <c r="B67" s="7" t="s">
        <v>66</v>
      </c>
      <c r="C67" s="19"/>
      <c r="D67" s="19"/>
      <c r="E67" s="20"/>
      <c r="F67" s="19"/>
    </row>
    <row r="68" spans="1:6" ht="15" customHeight="1" x14ac:dyDescent="0.2">
      <c r="A68" s="6" t="s">
        <v>107</v>
      </c>
      <c r="B68" s="7" t="s">
        <v>173</v>
      </c>
      <c r="C68" s="19"/>
      <c r="D68" s="19"/>
      <c r="E68" s="28"/>
      <c r="F68" s="19"/>
    </row>
    <row r="69" spans="1:6" ht="15" customHeight="1" x14ac:dyDescent="0.2">
      <c r="A69" s="6" t="s">
        <v>73</v>
      </c>
      <c r="B69" s="7" t="s">
        <v>72</v>
      </c>
      <c r="C69" s="19"/>
      <c r="D69" s="19"/>
      <c r="E69" s="22"/>
      <c r="F69" s="19"/>
    </row>
    <row r="70" spans="1:6" ht="15" customHeight="1" x14ac:dyDescent="0.2">
      <c r="A70" s="6" t="s">
        <v>108</v>
      </c>
      <c r="B70" s="8" t="s">
        <v>74</v>
      </c>
      <c r="C70" s="19"/>
      <c r="D70" s="19"/>
      <c r="E70" s="20"/>
      <c r="F70" s="19"/>
    </row>
    <row r="71" spans="1:6" ht="15" customHeight="1" x14ac:dyDescent="0.2">
      <c r="A71" s="6" t="s">
        <v>70</v>
      </c>
      <c r="B71" s="8"/>
      <c r="C71" s="19"/>
      <c r="D71" s="19"/>
      <c r="E71" s="22"/>
      <c r="F71" s="19"/>
    </row>
    <row r="72" spans="1:6" ht="11.45" customHeight="1" x14ac:dyDescent="0.2">
      <c r="B72" s="2"/>
    </row>
    <row r="73" spans="1:6" ht="11.45" customHeight="1" x14ac:dyDescent="0.2">
      <c r="B73" s="2"/>
    </row>
    <row r="74" spans="1:6" ht="11.45" customHeight="1" x14ac:dyDescent="0.2">
      <c r="B74" s="2"/>
    </row>
    <row r="75" spans="1:6" ht="11.45" customHeight="1" x14ac:dyDescent="0.2">
      <c r="B75" s="2"/>
    </row>
    <row r="76" spans="1:6" ht="11.45" customHeight="1" x14ac:dyDescent="0.2">
      <c r="B76" s="2"/>
    </row>
    <row r="77" spans="1:6" ht="11.45" customHeight="1" x14ac:dyDescent="0.2">
      <c r="B77" s="2"/>
    </row>
    <row r="78" spans="1:6" ht="11.45" customHeight="1" x14ac:dyDescent="0.2">
      <c r="B78" s="2"/>
    </row>
    <row r="79" spans="1:6" ht="11.45" customHeight="1" x14ac:dyDescent="0.2">
      <c r="B79" s="2"/>
    </row>
    <row r="80" spans="1:6" ht="11.45" customHeight="1" x14ac:dyDescent="0.2">
      <c r="B80" s="2"/>
    </row>
    <row r="81" spans="2:2" ht="11.45" customHeight="1" x14ac:dyDescent="0.2">
      <c r="B81" s="2"/>
    </row>
    <row r="82" spans="2:2" ht="11.45" customHeight="1" x14ac:dyDescent="0.2">
      <c r="B82" s="2"/>
    </row>
    <row r="83" spans="2:2" ht="11.45" customHeight="1" x14ac:dyDescent="0.2">
      <c r="B83" s="2"/>
    </row>
    <row r="84" spans="2:2" ht="11.45" customHeight="1" x14ac:dyDescent="0.2">
      <c r="B84" s="2"/>
    </row>
    <row r="85" spans="2:2" ht="11.45" customHeight="1" x14ac:dyDescent="0.2">
      <c r="B85" s="2"/>
    </row>
    <row r="86" spans="2:2" ht="11.45" customHeight="1" x14ac:dyDescent="0.2">
      <c r="B86" s="2"/>
    </row>
    <row r="87" spans="2:2" ht="11.45" customHeight="1" x14ac:dyDescent="0.2">
      <c r="B87" s="2"/>
    </row>
    <row r="88" spans="2:2" ht="11.45" customHeight="1" x14ac:dyDescent="0.2">
      <c r="B88" s="2"/>
    </row>
    <row r="89" spans="2:2" ht="11.45" customHeight="1" x14ac:dyDescent="0.2">
      <c r="B89" s="2"/>
    </row>
    <row r="90" spans="2:2" ht="11.45" customHeight="1" x14ac:dyDescent="0.2">
      <c r="B90" s="2"/>
    </row>
    <row r="91" spans="2:2" ht="11.45" customHeight="1" x14ac:dyDescent="0.2">
      <c r="B91" s="2"/>
    </row>
    <row r="92" spans="2:2" ht="11.45" customHeight="1" x14ac:dyDescent="0.2">
      <c r="B92" s="2"/>
    </row>
    <row r="93" spans="2:2" ht="11.45" customHeight="1" x14ac:dyDescent="0.2">
      <c r="B93" s="2"/>
    </row>
    <row r="94" spans="2:2" ht="11.45" customHeight="1" x14ac:dyDescent="0.2">
      <c r="B94" s="2"/>
    </row>
    <row r="95" spans="2:2" ht="11.45" customHeight="1" x14ac:dyDescent="0.2">
      <c r="B95" s="2"/>
    </row>
    <row r="96" spans="2:2" ht="11.45" customHeight="1" x14ac:dyDescent="0.2">
      <c r="B96" s="2"/>
    </row>
    <row r="97" spans="2:2" ht="11.45" customHeight="1" x14ac:dyDescent="0.2">
      <c r="B97" s="2"/>
    </row>
    <row r="98" spans="2:2" ht="11.45" customHeight="1" x14ac:dyDescent="0.2">
      <c r="B98" s="2"/>
    </row>
    <row r="99" spans="2:2" ht="11.45" customHeight="1" x14ac:dyDescent="0.2">
      <c r="B99" s="2"/>
    </row>
    <row r="100" spans="2:2" ht="11.45" customHeight="1" x14ac:dyDescent="0.2">
      <c r="B100" s="2"/>
    </row>
    <row r="101" spans="2:2" ht="11.45" customHeight="1" x14ac:dyDescent="0.2">
      <c r="B101" s="2"/>
    </row>
    <row r="102" spans="2:2" ht="11.45" customHeight="1" x14ac:dyDescent="0.2">
      <c r="B102" s="2"/>
    </row>
    <row r="103" spans="2:2" ht="11.45" customHeight="1" x14ac:dyDescent="0.2">
      <c r="B103" s="2"/>
    </row>
    <row r="104" spans="2:2" ht="11.45" customHeight="1" x14ac:dyDescent="0.2">
      <c r="B104" s="2"/>
    </row>
    <row r="105" spans="2:2" ht="11.45" customHeight="1" x14ac:dyDescent="0.2">
      <c r="B105" s="2"/>
    </row>
    <row r="106" spans="2:2" ht="11.45" customHeight="1" x14ac:dyDescent="0.2">
      <c r="B106" s="2"/>
    </row>
    <row r="107" spans="2:2" ht="11.45" customHeight="1" x14ac:dyDescent="0.2">
      <c r="B107" s="2"/>
    </row>
    <row r="108" spans="2:2" ht="11.45" customHeight="1" x14ac:dyDescent="0.2">
      <c r="B108" s="2"/>
    </row>
    <row r="109" spans="2:2" ht="11.45" customHeight="1" x14ac:dyDescent="0.2">
      <c r="B109" s="2"/>
    </row>
    <row r="110" spans="2:2" ht="11.45" customHeight="1" x14ac:dyDescent="0.2">
      <c r="B110" s="2"/>
    </row>
    <row r="111" spans="2:2" ht="11.45" customHeight="1" x14ac:dyDescent="0.2">
      <c r="B111" s="2"/>
    </row>
    <row r="112" spans="2:2" ht="11.45" customHeight="1" x14ac:dyDescent="0.2">
      <c r="B112" s="2"/>
    </row>
    <row r="113" spans="2:2" ht="11.45" customHeight="1" x14ac:dyDescent="0.2">
      <c r="B113" s="2"/>
    </row>
    <row r="114" spans="2:2" ht="11.45" customHeight="1" x14ac:dyDescent="0.2">
      <c r="B114" s="2"/>
    </row>
    <row r="115" spans="2:2" ht="11.45" customHeight="1" x14ac:dyDescent="0.2">
      <c r="B115" s="2"/>
    </row>
    <row r="116" spans="2:2" ht="11.45" customHeight="1" x14ac:dyDescent="0.2">
      <c r="B116" s="2"/>
    </row>
    <row r="117" spans="2:2" ht="11.45" customHeight="1" x14ac:dyDescent="0.2">
      <c r="B117" s="2"/>
    </row>
    <row r="118" spans="2:2" ht="11.45" customHeight="1" x14ac:dyDescent="0.2">
      <c r="B118" s="2"/>
    </row>
    <row r="119" spans="2:2" ht="11.45" customHeight="1" x14ac:dyDescent="0.2">
      <c r="B119" s="2"/>
    </row>
    <row r="120" spans="2:2" ht="11.45" customHeight="1" x14ac:dyDescent="0.2">
      <c r="B120" s="2"/>
    </row>
    <row r="121" spans="2:2" ht="11.45" customHeight="1" x14ac:dyDescent="0.2">
      <c r="B121" s="2"/>
    </row>
    <row r="122" spans="2:2" ht="11.45" customHeight="1" x14ac:dyDescent="0.2">
      <c r="B122" s="2"/>
    </row>
    <row r="123" spans="2:2" ht="11.45" customHeight="1" x14ac:dyDescent="0.2">
      <c r="B123" s="2"/>
    </row>
    <row r="124" spans="2:2" ht="11.45" customHeight="1" x14ac:dyDescent="0.2">
      <c r="B124" s="2"/>
    </row>
    <row r="125" spans="2:2" ht="11.45" customHeight="1" x14ac:dyDescent="0.2">
      <c r="B125" s="2"/>
    </row>
    <row r="126" spans="2:2" ht="11.45" customHeight="1" x14ac:dyDescent="0.2">
      <c r="B126" s="2"/>
    </row>
    <row r="127" spans="2:2" ht="11.45" customHeight="1" x14ac:dyDescent="0.2">
      <c r="B127" s="2"/>
    </row>
    <row r="128" spans="2:2" ht="11.45" customHeight="1" x14ac:dyDescent="0.2">
      <c r="B128" s="2"/>
    </row>
    <row r="129" spans="2:2" ht="11.45" customHeight="1" x14ac:dyDescent="0.2">
      <c r="B129" s="2"/>
    </row>
    <row r="130" spans="2:2" ht="11.45" customHeight="1" x14ac:dyDescent="0.2">
      <c r="B130" s="2"/>
    </row>
    <row r="131" spans="2:2" ht="11.45" customHeight="1" x14ac:dyDescent="0.2">
      <c r="B131" s="2"/>
    </row>
    <row r="132" spans="2:2" ht="11.45" customHeight="1" x14ac:dyDescent="0.2">
      <c r="B132" s="2"/>
    </row>
    <row r="133" spans="2:2" ht="11.45" customHeight="1" x14ac:dyDescent="0.2">
      <c r="B133" s="2"/>
    </row>
    <row r="134" spans="2:2" ht="11.45" customHeight="1" x14ac:dyDescent="0.2">
      <c r="B134" s="2"/>
    </row>
    <row r="135" spans="2:2" ht="11.45" customHeight="1" x14ac:dyDescent="0.2">
      <c r="B135" s="2"/>
    </row>
    <row r="136" spans="2:2" ht="11.45" customHeight="1" x14ac:dyDescent="0.2">
      <c r="B136" s="2"/>
    </row>
    <row r="137" spans="2:2" ht="11.45" customHeight="1" x14ac:dyDescent="0.2">
      <c r="B137" s="2"/>
    </row>
    <row r="138" spans="2:2" ht="11.45" customHeight="1" x14ac:dyDescent="0.2">
      <c r="B138" s="2"/>
    </row>
    <row r="139" spans="2:2" ht="11.45" customHeight="1" x14ac:dyDescent="0.2">
      <c r="B139" s="2"/>
    </row>
    <row r="140" spans="2:2" ht="11.45" customHeight="1" x14ac:dyDescent="0.2">
      <c r="B140" s="2"/>
    </row>
    <row r="141" spans="2:2" ht="11.45" customHeight="1" x14ac:dyDescent="0.2">
      <c r="B141" s="2"/>
    </row>
    <row r="142" spans="2:2" ht="11.45" customHeight="1" x14ac:dyDescent="0.2">
      <c r="B142" s="2"/>
    </row>
    <row r="143" spans="2:2" ht="11.45" customHeight="1" x14ac:dyDescent="0.2">
      <c r="B143" s="2"/>
    </row>
    <row r="144" spans="2:2" ht="11.45" customHeight="1" x14ac:dyDescent="0.2">
      <c r="B144" s="2"/>
    </row>
    <row r="145" spans="2:2" ht="11.45" customHeight="1" x14ac:dyDescent="0.2">
      <c r="B145" s="2"/>
    </row>
    <row r="146" spans="2:2" ht="11.45" customHeight="1" x14ac:dyDescent="0.2">
      <c r="B146" s="2"/>
    </row>
    <row r="147" spans="2:2" ht="11.45" customHeight="1" x14ac:dyDescent="0.2">
      <c r="B147" s="2"/>
    </row>
    <row r="148" spans="2:2" ht="11.45" customHeight="1" x14ac:dyDescent="0.2">
      <c r="B148" s="2"/>
    </row>
    <row r="149" spans="2:2" ht="11.45" customHeight="1" x14ac:dyDescent="0.2">
      <c r="B149" s="2"/>
    </row>
    <row r="150" spans="2:2" ht="11.45" customHeight="1" x14ac:dyDescent="0.2">
      <c r="B150" s="2"/>
    </row>
    <row r="151" spans="2:2" ht="11.45" customHeight="1" x14ac:dyDescent="0.2">
      <c r="B151" s="2"/>
    </row>
    <row r="152" spans="2:2" ht="11.45" customHeight="1" x14ac:dyDescent="0.2">
      <c r="B152" s="2"/>
    </row>
    <row r="153" spans="2:2" ht="11.45" customHeight="1" x14ac:dyDescent="0.2">
      <c r="B153" s="2"/>
    </row>
    <row r="154" spans="2:2" ht="11.45" customHeight="1" x14ac:dyDescent="0.2">
      <c r="B154" s="2"/>
    </row>
    <row r="155" spans="2:2" ht="11.45" customHeight="1" x14ac:dyDescent="0.2">
      <c r="B155" s="2"/>
    </row>
    <row r="156" spans="2:2" ht="11.45" customHeight="1" x14ac:dyDescent="0.2">
      <c r="B156" s="2"/>
    </row>
    <row r="157" spans="2:2" ht="11.45" customHeight="1" x14ac:dyDescent="0.2">
      <c r="B157" s="2"/>
    </row>
    <row r="158" spans="2:2" ht="11.45" customHeight="1" x14ac:dyDescent="0.2">
      <c r="B158" s="2"/>
    </row>
    <row r="159" spans="2:2" ht="11.45" customHeight="1" x14ac:dyDescent="0.2">
      <c r="B159" s="2"/>
    </row>
    <row r="160" spans="2:2" ht="11.45" customHeight="1" x14ac:dyDescent="0.2">
      <c r="B160" s="2"/>
    </row>
    <row r="161" spans="2:2" ht="11.45" customHeight="1" x14ac:dyDescent="0.2">
      <c r="B161" s="2"/>
    </row>
    <row r="162" spans="2:2" ht="11.45" customHeight="1" x14ac:dyDescent="0.2">
      <c r="B162" s="2"/>
    </row>
    <row r="163" spans="2:2" ht="11.45" customHeight="1" x14ac:dyDescent="0.2">
      <c r="B163" s="2"/>
    </row>
    <row r="164" spans="2:2" ht="11.45" customHeight="1" x14ac:dyDescent="0.2">
      <c r="B164" s="2"/>
    </row>
    <row r="165" spans="2:2" ht="11.45" customHeight="1" x14ac:dyDescent="0.2">
      <c r="B165" s="2"/>
    </row>
    <row r="166" spans="2:2" ht="11.45" customHeight="1" x14ac:dyDescent="0.2">
      <c r="B166" s="2"/>
    </row>
    <row r="167" spans="2:2" ht="11.45" customHeight="1" x14ac:dyDescent="0.2">
      <c r="B167" s="2"/>
    </row>
    <row r="168" spans="2:2" ht="11.45" customHeight="1" x14ac:dyDescent="0.2">
      <c r="B168" s="2"/>
    </row>
    <row r="169" spans="2:2" ht="11.45" customHeight="1" x14ac:dyDescent="0.2">
      <c r="B169" s="2"/>
    </row>
    <row r="170" spans="2:2" ht="11.45" customHeight="1" x14ac:dyDescent="0.2">
      <c r="B170" s="2"/>
    </row>
    <row r="171" spans="2:2" ht="11.45" customHeight="1" x14ac:dyDescent="0.2">
      <c r="B171" s="2"/>
    </row>
    <row r="172" spans="2:2" ht="11.45" customHeight="1" x14ac:dyDescent="0.2">
      <c r="B172" s="2"/>
    </row>
    <row r="173" spans="2:2" ht="11.45" customHeight="1" x14ac:dyDescent="0.2">
      <c r="B173" s="2"/>
    </row>
    <row r="174" spans="2:2" ht="11.45" customHeight="1" x14ac:dyDescent="0.2">
      <c r="B174" s="2"/>
    </row>
    <row r="175" spans="2:2" ht="11.45" customHeight="1" x14ac:dyDescent="0.2">
      <c r="B175" s="2"/>
    </row>
    <row r="176" spans="2:2" ht="11.45" customHeight="1" x14ac:dyDescent="0.2">
      <c r="B176" s="2"/>
    </row>
    <row r="177" spans="2:2" ht="11.45" customHeight="1" x14ac:dyDescent="0.2">
      <c r="B177" s="2"/>
    </row>
    <row r="178" spans="2:2" ht="11.45" customHeight="1" x14ac:dyDescent="0.2">
      <c r="B178" s="2"/>
    </row>
    <row r="179" spans="2:2" ht="11.45" customHeight="1" x14ac:dyDescent="0.2">
      <c r="B179" s="2"/>
    </row>
    <row r="180" spans="2:2" ht="11.45" customHeight="1" x14ac:dyDescent="0.2">
      <c r="B180" s="2"/>
    </row>
    <row r="181" spans="2:2" ht="11.45" customHeight="1" x14ac:dyDescent="0.2">
      <c r="B181" s="2"/>
    </row>
    <row r="182" spans="2:2" ht="11.45" customHeight="1" x14ac:dyDescent="0.2">
      <c r="B182" s="2"/>
    </row>
    <row r="183" spans="2:2" ht="11.45" customHeight="1" x14ac:dyDescent="0.2">
      <c r="B183" s="2"/>
    </row>
    <row r="184" spans="2:2" ht="11.45" customHeight="1" x14ac:dyDescent="0.2">
      <c r="B184" s="2"/>
    </row>
    <row r="185" spans="2:2" ht="11.45" customHeight="1" x14ac:dyDescent="0.2">
      <c r="B185" s="2"/>
    </row>
    <row r="186" spans="2:2" ht="11.45" customHeight="1" x14ac:dyDescent="0.2">
      <c r="B186" s="2"/>
    </row>
    <row r="187" spans="2:2" ht="11.45" customHeight="1" x14ac:dyDescent="0.2">
      <c r="B187" s="2"/>
    </row>
    <row r="188" spans="2:2" ht="11.45" customHeight="1" x14ac:dyDescent="0.2">
      <c r="B188" s="2"/>
    </row>
    <row r="189" spans="2:2" ht="11.45" customHeight="1" x14ac:dyDescent="0.2">
      <c r="B189" s="2"/>
    </row>
    <row r="190" spans="2:2" ht="11.45" customHeight="1" x14ac:dyDescent="0.2">
      <c r="B190" s="2"/>
    </row>
    <row r="191" spans="2:2" ht="11.45" customHeight="1" x14ac:dyDescent="0.2">
      <c r="B191" s="2"/>
    </row>
    <row r="192" spans="2:2" ht="11.45" customHeight="1" x14ac:dyDescent="0.2">
      <c r="B192" s="2"/>
    </row>
    <row r="193" spans="2:2" ht="11.45" customHeight="1" x14ac:dyDescent="0.2">
      <c r="B193" s="2"/>
    </row>
  </sheetData>
  <phoneticPr fontId="0" type="noConversion"/>
  <pageMargins left="0.25" right="0.25" top="0.75" bottom="0.25" header="0.25" footer="0.33"/>
  <pageSetup paperSize="5" scale="93" orientation="portrait" r:id="rId1"/>
  <headerFooter alignWithMargins="0">
    <oddHeader xml:space="preserve">&amp;C&amp;24 2022 Municipal Recycling Report&amp;10 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G193"/>
  <sheetViews>
    <sheetView topLeftCell="A35" workbookViewId="0">
      <selection activeCell="N68" sqref="N68"/>
    </sheetView>
  </sheetViews>
  <sheetFormatPr defaultRowHeight="11.45" customHeight="1" x14ac:dyDescent="0.2"/>
  <cols>
    <col min="1" max="1" width="61.140625" style="1" customWidth="1"/>
    <col min="2" max="2" width="5.7109375" style="1" customWidth="1"/>
    <col min="3" max="6" width="8.7109375" style="1" customWidth="1"/>
    <col min="7" max="16384" width="9.140625" style="1"/>
  </cols>
  <sheetData>
    <row r="1" spans="1:6" ht="25.5" x14ac:dyDescent="0.2">
      <c r="A1" s="3" t="s">
        <v>0</v>
      </c>
      <c r="B1" s="3" t="s">
        <v>1</v>
      </c>
      <c r="C1" s="51" t="s">
        <v>235</v>
      </c>
      <c r="D1" s="51" t="s">
        <v>237</v>
      </c>
      <c r="E1" s="51" t="s">
        <v>236</v>
      </c>
      <c r="F1" s="51" t="s">
        <v>238</v>
      </c>
    </row>
    <row r="2" spans="1:6" ht="12.75" x14ac:dyDescent="0.2">
      <c r="A2" s="9" t="s">
        <v>62</v>
      </c>
      <c r="B2" s="10">
        <v>38</v>
      </c>
      <c r="C2" s="18" t="s">
        <v>59</v>
      </c>
      <c r="D2" s="18" t="s">
        <v>61</v>
      </c>
      <c r="E2" s="18" t="s">
        <v>60</v>
      </c>
      <c r="F2" s="18" t="s">
        <v>61</v>
      </c>
    </row>
    <row r="3" spans="1:6" ht="15.75" x14ac:dyDescent="0.25">
      <c r="A3" s="13" t="s">
        <v>98</v>
      </c>
      <c r="B3" s="14">
        <v>923</v>
      </c>
      <c r="C3" s="18" t="s">
        <v>59</v>
      </c>
      <c r="D3" s="18" t="s">
        <v>61</v>
      </c>
      <c r="E3" s="18" t="s">
        <v>60</v>
      </c>
      <c r="F3" s="18" t="s">
        <v>61</v>
      </c>
    </row>
    <row r="4" spans="1:6" ht="12.75" x14ac:dyDescent="0.2">
      <c r="A4" s="9" t="s">
        <v>57</v>
      </c>
      <c r="B4" s="11"/>
      <c r="C4" s="18" t="s">
        <v>59</v>
      </c>
      <c r="D4" s="18" t="s">
        <v>59</v>
      </c>
      <c r="E4" s="18" t="s">
        <v>60</v>
      </c>
      <c r="F4" s="18" t="s">
        <v>59</v>
      </c>
    </row>
    <row r="5" spans="1:6" ht="12.75" x14ac:dyDescent="0.2">
      <c r="A5" s="9" t="s">
        <v>58</v>
      </c>
      <c r="B5" s="11"/>
      <c r="C5" s="18" t="s">
        <v>59</v>
      </c>
      <c r="D5" s="18" t="s">
        <v>59</v>
      </c>
      <c r="E5" s="18" t="s">
        <v>59</v>
      </c>
      <c r="F5" s="18" t="s">
        <v>59</v>
      </c>
    </row>
    <row r="6" spans="1:6" ht="13.15" customHeight="1" x14ac:dyDescent="0.2">
      <c r="A6" s="42" t="s">
        <v>174</v>
      </c>
      <c r="B6" s="35" t="s">
        <v>63</v>
      </c>
      <c r="C6" s="12">
        <f>1.24+1.44+1.44+1.28</f>
        <v>5.3999999999999995</v>
      </c>
      <c r="D6" s="12"/>
      <c r="E6" s="12">
        <f>0.84+0.84+0.84+0.74</f>
        <v>3.26</v>
      </c>
      <c r="F6" s="12"/>
    </row>
    <row r="7" spans="1:6" ht="13.15" customHeight="1" x14ac:dyDescent="0.2">
      <c r="A7" s="42" t="s">
        <v>175</v>
      </c>
      <c r="B7" s="35" t="s">
        <v>56</v>
      </c>
      <c r="C7" s="12">
        <f>2.68+0.24+3.47+0.19+2.72+2.44+0.256</f>
        <v>11.996</v>
      </c>
      <c r="D7" s="12"/>
      <c r="E7" s="12">
        <f>1.0417+1.52+1.89</f>
        <v>4.4516999999999998</v>
      </c>
      <c r="F7" s="12"/>
    </row>
    <row r="8" spans="1:6" ht="13.15" customHeight="1" x14ac:dyDescent="0.2">
      <c r="A8" s="33" t="s">
        <v>4</v>
      </c>
      <c r="B8" s="35" t="s">
        <v>5</v>
      </c>
      <c r="C8" s="12"/>
      <c r="D8" s="12"/>
      <c r="E8" s="12"/>
      <c r="F8" s="12"/>
    </row>
    <row r="9" spans="1:6" ht="13.15" customHeight="1" x14ac:dyDescent="0.2">
      <c r="A9" s="33" t="s">
        <v>230</v>
      </c>
      <c r="B9" s="35" t="s">
        <v>182</v>
      </c>
      <c r="C9" s="12"/>
      <c r="D9" s="12"/>
      <c r="E9" s="12"/>
      <c r="F9" s="12"/>
    </row>
    <row r="10" spans="1:6" ht="13.15" customHeight="1" x14ac:dyDescent="0.2">
      <c r="A10" s="33" t="s">
        <v>176</v>
      </c>
      <c r="B10" s="35" t="s">
        <v>38</v>
      </c>
      <c r="C10" s="12"/>
      <c r="D10" s="12"/>
      <c r="E10" s="12"/>
      <c r="F10" s="12"/>
    </row>
    <row r="11" spans="1:6" ht="13.15" customHeight="1" x14ac:dyDescent="0.2">
      <c r="A11" s="33" t="s">
        <v>177</v>
      </c>
      <c r="B11" s="35" t="s">
        <v>41</v>
      </c>
      <c r="C11" s="12"/>
      <c r="D11" s="12"/>
      <c r="E11" s="12"/>
      <c r="F11" s="12"/>
    </row>
    <row r="12" spans="1:6" ht="13.15" customHeight="1" x14ac:dyDescent="0.2">
      <c r="A12" s="33" t="s">
        <v>39</v>
      </c>
      <c r="B12" s="35" t="s">
        <v>40</v>
      </c>
      <c r="C12" s="12"/>
      <c r="D12" s="12"/>
      <c r="E12" s="12"/>
      <c r="F12" s="12"/>
    </row>
    <row r="13" spans="1:6" ht="13.15" customHeight="1" x14ac:dyDescent="0.2">
      <c r="A13" s="33" t="s">
        <v>178</v>
      </c>
      <c r="B13" s="35" t="s">
        <v>42</v>
      </c>
      <c r="C13" s="12"/>
      <c r="D13" s="12"/>
      <c r="E13" s="12"/>
      <c r="F13" s="12"/>
    </row>
    <row r="14" spans="1:6" ht="13.15" customHeight="1" x14ac:dyDescent="0.2">
      <c r="A14" s="33" t="s">
        <v>43</v>
      </c>
      <c r="B14" s="35" t="s">
        <v>44</v>
      </c>
      <c r="C14" s="12"/>
      <c r="D14" s="12"/>
      <c r="E14" s="12"/>
      <c r="F14" s="12"/>
    </row>
    <row r="15" spans="1:6" ht="13.15" customHeight="1" x14ac:dyDescent="0.2">
      <c r="A15" s="33" t="s">
        <v>7</v>
      </c>
      <c r="B15" s="35" t="s">
        <v>8</v>
      </c>
      <c r="C15" s="12"/>
      <c r="D15" s="12"/>
      <c r="E15" s="12"/>
      <c r="F15" s="12"/>
    </row>
    <row r="16" spans="1:6" ht="13.15" customHeight="1" x14ac:dyDescent="0.2">
      <c r="A16" s="33" t="s">
        <v>188</v>
      </c>
      <c r="B16" s="35" t="s">
        <v>2</v>
      </c>
      <c r="C16" s="12"/>
      <c r="D16" s="12"/>
      <c r="E16" s="12"/>
      <c r="F16" s="12"/>
    </row>
    <row r="17" spans="1:6" ht="13.15" customHeight="1" x14ac:dyDescent="0.2">
      <c r="A17" s="33" t="s">
        <v>189</v>
      </c>
      <c r="B17" s="35" t="s">
        <v>10</v>
      </c>
      <c r="C17" s="12"/>
      <c r="D17" s="12"/>
      <c r="E17" s="12"/>
      <c r="F17" s="12"/>
    </row>
    <row r="18" spans="1:6" ht="13.15" customHeight="1" x14ac:dyDescent="0.2">
      <c r="A18" s="33" t="s">
        <v>190</v>
      </c>
      <c r="B18" s="35" t="s">
        <v>31</v>
      </c>
      <c r="C18" s="12"/>
      <c r="D18" s="12"/>
      <c r="E18" s="12"/>
      <c r="F18" s="12"/>
    </row>
    <row r="19" spans="1:6" ht="13.15" customHeight="1" x14ac:dyDescent="0.2">
      <c r="A19" s="33" t="s">
        <v>191</v>
      </c>
      <c r="B19" s="35" t="s">
        <v>3</v>
      </c>
      <c r="C19" s="12"/>
      <c r="D19" s="12"/>
      <c r="E19" s="12"/>
      <c r="F19" s="12"/>
    </row>
    <row r="20" spans="1:6" ht="13.15" customHeight="1" x14ac:dyDescent="0.2">
      <c r="A20" s="33" t="s">
        <v>192</v>
      </c>
      <c r="B20" s="36" t="s">
        <v>9</v>
      </c>
      <c r="C20" s="12"/>
      <c r="D20" s="12"/>
      <c r="E20" s="12"/>
      <c r="F20" s="12"/>
    </row>
    <row r="21" spans="1:6" ht="13.15" customHeight="1" x14ac:dyDescent="0.2">
      <c r="A21" s="33" t="s">
        <v>193</v>
      </c>
      <c r="B21" s="36" t="s">
        <v>32</v>
      </c>
      <c r="C21" s="12"/>
      <c r="D21" s="12"/>
      <c r="E21" s="12"/>
      <c r="F21" s="12"/>
    </row>
    <row r="22" spans="1:6" ht="13.15" customHeight="1" x14ac:dyDescent="0.2">
      <c r="A22" s="33" t="s">
        <v>194</v>
      </c>
      <c r="B22" s="36" t="s">
        <v>33</v>
      </c>
      <c r="C22" s="12"/>
      <c r="D22" s="12"/>
      <c r="E22" s="12"/>
      <c r="F22" s="12"/>
    </row>
    <row r="23" spans="1:6" ht="13.15" customHeight="1" x14ac:dyDescent="0.2">
      <c r="A23" s="33" t="s">
        <v>195</v>
      </c>
      <c r="B23" s="36" t="s">
        <v>34</v>
      </c>
      <c r="C23" s="12"/>
      <c r="D23" s="12"/>
      <c r="E23" s="12"/>
      <c r="F23" s="12"/>
    </row>
    <row r="24" spans="1:6" ht="13.15" customHeight="1" x14ac:dyDescent="0.2">
      <c r="A24" s="33" t="s">
        <v>196</v>
      </c>
      <c r="B24" s="36" t="s">
        <v>35</v>
      </c>
      <c r="C24" s="12"/>
      <c r="D24" s="12"/>
      <c r="E24" s="12"/>
      <c r="F24" s="12"/>
    </row>
    <row r="25" spans="1:6" ht="13.15" customHeight="1" x14ac:dyDescent="0.2">
      <c r="A25" s="33" t="s">
        <v>197</v>
      </c>
      <c r="B25" s="36" t="s">
        <v>36</v>
      </c>
      <c r="C25" s="12"/>
      <c r="D25" s="12"/>
      <c r="E25" s="12"/>
      <c r="F25" s="12"/>
    </row>
    <row r="26" spans="1:6" ht="13.15" customHeight="1" x14ac:dyDescent="0.2">
      <c r="A26" s="33" t="s">
        <v>198</v>
      </c>
      <c r="B26" s="36" t="s">
        <v>37</v>
      </c>
      <c r="C26" s="12"/>
      <c r="D26" s="12"/>
      <c r="E26" s="12"/>
      <c r="F26" s="12"/>
    </row>
    <row r="27" spans="1:6" ht="13.15" customHeight="1" x14ac:dyDescent="0.2">
      <c r="A27" s="33" t="s">
        <v>231</v>
      </c>
      <c r="B27" s="36" t="s">
        <v>53</v>
      </c>
      <c r="C27" s="12"/>
      <c r="D27" s="12"/>
      <c r="E27" s="12"/>
      <c r="F27" s="12"/>
    </row>
    <row r="28" spans="1:6" ht="13.15" customHeight="1" x14ac:dyDescent="0.2">
      <c r="A28" s="33" t="s">
        <v>179</v>
      </c>
      <c r="B28" s="35" t="s">
        <v>29</v>
      </c>
      <c r="C28" s="12"/>
      <c r="D28" s="12"/>
      <c r="E28" s="12"/>
      <c r="F28" s="12"/>
    </row>
    <row r="29" spans="1:6" ht="13.15" customHeight="1" x14ac:dyDescent="0.2">
      <c r="A29" s="43" t="s">
        <v>180</v>
      </c>
      <c r="B29" s="35" t="s">
        <v>11</v>
      </c>
      <c r="C29" s="12"/>
      <c r="D29" s="12"/>
      <c r="E29" s="12"/>
      <c r="F29" s="12"/>
    </row>
    <row r="30" spans="1:6" ht="13.15" customHeight="1" x14ac:dyDescent="0.2">
      <c r="A30" s="33" t="s">
        <v>18</v>
      </c>
      <c r="B30" s="35" t="s">
        <v>19</v>
      </c>
      <c r="C30" s="12"/>
      <c r="D30" s="12"/>
      <c r="E30" s="12"/>
      <c r="F30" s="12"/>
    </row>
    <row r="31" spans="1:6" ht="13.15" customHeight="1" x14ac:dyDescent="0.2">
      <c r="A31" s="33" t="s">
        <v>12</v>
      </c>
      <c r="B31" s="35" t="s">
        <v>13</v>
      </c>
      <c r="C31" s="12"/>
      <c r="D31" s="12"/>
      <c r="E31" s="12"/>
      <c r="F31" s="12"/>
    </row>
    <row r="32" spans="1:6" ht="13.15" customHeight="1" x14ac:dyDescent="0.2">
      <c r="A32" s="33" t="s">
        <v>16</v>
      </c>
      <c r="B32" s="35" t="s">
        <v>17</v>
      </c>
      <c r="C32" s="12"/>
      <c r="D32" s="12"/>
      <c r="E32" s="12"/>
      <c r="F32" s="12"/>
    </row>
    <row r="33" spans="1:6" ht="13.15" customHeight="1" x14ac:dyDescent="0.2">
      <c r="A33" s="33" t="s">
        <v>14</v>
      </c>
      <c r="B33" s="35" t="s">
        <v>15</v>
      </c>
      <c r="C33" s="12"/>
      <c r="D33" s="12"/>
      <c r="E33" s="12"/>
      <c r="F33" s="12"/>
    </row>
    <row r="34" spans="1:6" ht="13.15" customHeight="1" x14ac:dyDescent="0.2">
      <c r="A34" s="33" t="s">
        <v>20</v>
      </c>
      <c r="B34" s="35" t="s">
        <v>21</v>
      </c>
      <c r="C34" s="12"/>
      <c r="D34" s="12"/>
      <c r="E34" s="12"/>
      <c r="F34" s="12"/>
    </row>
    <row r="35" spans="1:6" ht="13.15" customHeight="1" x14ac:dyDescent="0.2">
      <c r="A35" s="33" t="s">
        <v>199</v>
      </c>
      <c r="B35" s="36" t="s">
        <v>45</v>
      </c>
      <c r="C35" s="12"/>
      <c r="D35" s="12"/>
      <c r="E35" s="12"/>
      <c r="F35" s="12"/>
    </row>
    <row r="36" spans="1:6" ht="13.15" customHeight="1" x14ac:dyDescent="0.2">
      <c r="A36" s="33" t="s">
        <v>200</v>
      </c>
      <c r="B36" s="36" t="s">
        <v>46</v>
      </c>
      <c r="C36" s="12"/>
      <c r="D36" s="12"/>
      <c r="E36" s="12"/>
      <c r="F36" s="12"/>
    </row>
    <row r="37" spans="1:6" ht="13.15" customHeight="1" x14ac:dyDescent="0.2">
      <c r="A37" s="33" t="s">
        <v>201</v>
      </c>
      <c r="B37" s="36" t="s">
        <v>47</v>
      </c>
      <c r="C37" s="12"/>
      <c r="D37" s="12"/>
      <c r="E37" s="12"/>
      <c r="F37" s="12"/>
    </row>
    <row r="38" spans="1:6" ht="13.15" customHeight="1" x14ac:dyDescent="0.2">
      <c r="A38" s="33" t="s">
        <v>202</v>
      </c>
      <c r="B38" s="36" t="s">
        <v>48</v>
      </c>
      <c r="C38" s="12"/>
      <c r="D38" s="12"/>
      <c r="E38" s="12"/>
      <c r="F38" s="12"/>
    </row>
    <row r="39" spans="1:6" ht="13.15" customHeight="1" x14ac:dyDescent="0.2">
      <c r="A39" s="33" t="s">
        <v>203</v>
      </c>
      <c r="B39" s="36" t="s">
        <v>49</v>
      </c>
      <c r="C39" s="12"/>
      <c r="D39" s="12"/>
      <c r="E39" s="12"/>
      <c r="F39" s="12"/>
    </row>
    <row r="40" spans="1:6" ht="13.15" customHeight="1" x14ac:dyDescent="0.2">
      <c r="A40" s="33" t="s">
        <v>204</v>
      </c>
      <c r="B40" s="36" t="s">
        <v>50</v>
      </c>
      <c r="C40" s="12"/>
      <c r="D40" s="12"/>
      <c r="E40" s="12"/>
      <c r="F40" s="12"/>
    </row>
    <row r="41" spans="1:6" ht="13.15" customHeight="1" x14ac:dyDescent="0.2">
      <c r="A41" s="33" t="s">
        <v>205</v>
      </c>
      <c r="B41" s="36" t="s">
        <v>51</v>
      </c>
      <c r="C41" s="12"/>
      <c r="D41" s="12"/>
      <c r="E41" s="12"/>
      <c r="F41" s="12"/>
    </row>
    <row r="42" spans="1:6" ht="13.15" customHeight="1" x14ac:dyDescent="0.2">
      <c r="A42" s="33" t="s">
        <v>206</v>
      </c>
      <c r="B42" s="36" t="s">
        <v>52</v>
      </c>
      <c r="C42" s="12"/>
      <c r="D42" s="12"/>
      <c r="E42" s="12"/>
      <c r="F42" s="12"/>
    </row>
    <row r="43" spans="1:6" ht="13.15" customHeight="1" x14ac:dyDescent="0.2">
      <c r="A43" s="33" t="s">
        <v>207</v>
      </c>
      <c r="B43" s="36" t="s">
        <v>6</v>
      </c>
      <c r="C43" s="12"/>
      <c r="D43" s="12"/>
      <c r="E43" s="12"/>
      <c r="F43" s="12"/>
    </row>
    <row r="44" spans="1:6" ht="13.15" customHeight="1" x14ac:dyDescent="0.2">
      <c r="A44" s="33" t="s">
        <v>233</v>
      </c>
      <c r="B44" s="36" t="s">
        <v>183</v>
      </c>
      <c r="C44" s="12"/>
      <c r="D44" s="12"/>
      <c r="E44" s="12"/>
      <c r="F44" s="12"/>
    </row>
    <row r="45" spans="1:6" ht="13.15" customHeight="1" x14ac:dyDescent="0.2">
      <c r="A45" s="33" t="s">
        <v>208</v>
      </c>
      <c r="B45" s="36" t="s">
        <v>184</v>
      </c>
      <c r="C45" s="12"/>
      <c r="D45" s="12"/>
      <c r="E45" s="12"/>
      <c r="F45" s="12"/>
    </row>
    <row r="46" spans="1:6" ht="13.15" customHeight="1" x14ac:dyDescent="0.2">
      <c r="A46" s="33" t="s">
        <v>209</v>
      </c>
      <c r="B46" s="36" t="s">
        <v>24</v>
      </c>
      <c r="C46" s="12"/>
      <c r="D46" s="12"/>
      <c r="E46" s="12"/>
      <c r="F46" s="12"/>
    </row>
    <row r="47" spans="1:6" ht="13.15" customHeight="1" x14ac:dyDescent="0.2">
      <c r="A47" s="33" t="s">
        <v>210</v>
      </c>
      <c r="B47" s="36" t="s">
        <v>25</v>
      </c>
      <c r="C47" s="12"/>
      <c r="D47" s="12"/>
      <c r="E47" s="12"/>
      <c r="F47" s="12"/>
    </row>
    <row r="48" spans="1:6" ht="13.15" customHeight="1" x14ac:dyDescent="0.2">
      <c r="A48" s="33" t="s">
        <v>211</v>
      </c>
      <c r="B48" s="36" t="s">
        <v>26</v>
      </c>
      <c r="C48" s="12"/>
      <c r="D48" s="12"/>
      <c r="E48" s="12"/>
      <c r="F48" s="12"/>
    </row>
    <row r="49" spans="1:7" ht="13.15" customHeight="1" x14ac:dyDescent="0.2">
      <c r="A49" s="33" t="s">
        <v>212</v>
      </c>
      <c r="B49" s="36" t="s">
        <v>27</v>
      </c>
      <c r="C49" s="12"/>
      <c r="D49" s="12"/>
      <c r="E49" s="12"/>
      <c r="F49" s="12"/>
    </row>
    <row r="50" spans="1:7" ht="13.15" customHeight="1" x14ac:dyDescent="0.2">
      <c r="A50" s="33" t="s">
        <v>213</v>
      </c>
      <c r="B50" s="36" t="s">
        <v>30</v>
      </c>
      <c r="C50" s="12"/>
      <c r="D50" s="12"/>
      <c r="E50" s="12"/>
      <c r="F50" s="12"/>
    </row>
    <row r="51" spans="1:7" ht="13.15" customHeight="1" x14ac:dyDescent="0.2">
      <c r="A51" s="33" t="s">
        <v>232</v>
      </c>
      <c r="B51" s="36" t="s">
        <v>28</v>
      </c>
      <c r="C51" s="12"/>
      <c r="D51" s="12"/>
      <c r="E51" s="12"/>
      <c r="F51" s="12"/>
    </row>
    <row r="52" spans="1:7" ht="13.15" customHeight="1" x14ac:dyDescent="0.2">
      <c r="A52" s="48" t="s">
        <v>22</v>
      </c>
      <c r="B52" s="49" t="s">
        <v>23</v>
      </c>
      <c r="C52" s="12"/>
      <c r="D52" s="12"/>
      <c r="E52" s="12"/>
      <c r="F52" s="12"/>
    </row>
    <row r="53" spans="1:7" ht="13.15" customHeight="1" x14ac:dyDescent="0.2">
      <c r="A53" s="33" t="s">
        <v>214</v>
      </c>
      <c r="B53" s="35" t="s">
        <v>215</v>
      </c>
      <c r="C53" s="12"/>
      <c r="D53" s="12"/>
      <c r="E53" s="12"/>
      <c r="F53" s="12"/>
    </row>
    <row r="54" spans="1:7" ht="13.15" customHeight="1" x14ac:dyDescent="0.2">
      <c r="A54" s="33" t="s">
        <v>216</v>
      </c>
      <c r="B54" s="35" t="s">
        <v>217</v>
      </c>
      <c r="C54" s="12"/>
      <c r="D54" s="12"/>
      <c r="E54" s="12"/>
      <c r="F54" s="12"/>
    </row>
    <row r="55" spans="1:7" ht="13.15" customHeight="1" x14ac:dyDescent="0.2">
      <c r="A55" s="33" t="s">
        <v>218</v>
      </c>
      <c r="B55" s="35" t="s">
        <v>219</v>
      </c>
      <c r="C55" s="12"/>
      <c r="D55" s="12"/>
      <c r="E55" s="12"/>
      <c r="F55" s="12"/>
    </row>
    <row r="56" spans="1:7" ht="13.15" customHeight="1" x14ac:dyDescent="0.2">
      <c r="A56" s="48" t="s">
        <v>220</v>
      </c>
      <c r="B56" s="49" t="s">
        <v>221</v>
      </c>
      <c r="C56" s="12"/>
      <c r="D56" s="12"/>
      <c r="E56" s="12"/>
      <c r="F56" s="12"/>
    </row>
    <row r="57" spans="1:7" ht="13.15" customHeight="1" x14ac:dyDescent="0.2">
      <c r="A57" s="48" t="s">
        <v>222</v>
      </c>
      <c r="B57" s="49" t="s">
        <v>223</v>
      </c>
      <c r="C57" s="12"/>
      <c r="D57" s="12"/>
      <c r="E57" s="12"/>
      <c r="F57" s="12"/>
    </row>
    <row r="58" spans="1:7" ht="13.15" customHeight="1" x14ac:dyDescent="0.2">
      <c r="A58" s="33" t="s">
        <v>224</v>
      </c>
      <c r="B58" s="35" t="s">
        <v>225</v>
      </c>
      <c r="C58" s="12"/>
      <c r="D58" s="12"/>
      <c r="E58" s="12"/>
      <c r="F58" s="12"/>
    </row>
    <row r="59" spans="1:7" ht="13.15" customHeight="1" x14ac:dyDescent="0.2">
      <c r="A59" s="33" t="s">
        <v>226</v>
      </c>
      <c r="B59" s="35" t="s">
        <v>227</v>
      </c>
      <c r="C59" s="12"/>
      <c r="D59" s="12"/>
      <c r="E59" s="12"/>
      <c r="F59" s="12"/>
    </row>
    <row r="60" spans="1:7" ht="13.15" customHeight="1" x14ac:dyDescent="0.2">
      <c r="A60" s="42" t="s">
        <v>228</v>
      </c>
      <c r="B60" s="35" t="s">
        <v>229</v>
      </c>
      <c r="C60" s="12"/>
      <c r="D60" s="12"/>
      <c r="E60" s="12"/>
      <c r="F60" s="12"/>
    </row>
    <row r="61" spans="1:7" ht="13.15" customHeight="1" x14ac:dyDescent="0.2">
      <c r="A61" s="33" t="s">
        <v>181</v>
      </c>
      <c r="B61" s="35" t="s">
        <v>185</v>
      </c>
      <c r="C61" s="12"/>
      <c r="D61" s="12"/>
      <c r="E61" s="12"/>
      <c r="F61" s="12"/>
    </row>
    <row r="62" spans="1:7" ht="13.15" customHeight="1" x14ac:dyDescent="0.2">
      <c r="A62" s="33" t="s">
        <v>54</v>
      </c>
      <c r="B62" s="35" t="s">
        <v>55</v>
      </c>
      <c r="C62" s="12"/>
      <c r="D62" s="12"/>
      <c r="E62" s="12"/>
      <c r="F62" s="12"/>
    </row>
    <row r="63" spans="1:7" ht="13.15" customHeight="1" x14ac:dyDescent="0.2">
      <c r="A63" s="43" t="s">
        <v>187</v>
      </c>
      <c r="B63" s="35" t="s">
        <v>186</v>
      </c>
      <c r="C63" s="12">
        <f>5.72</f>
        <v>5.72</v>
      </c>
      <c r="D63" s="12"/>
      <c r="E63" s="12"/>
      <c r="F63" s="12"/>
    </row>
    <row r="64" spans="1:7" ht="13.15" customHeight="1" x14ac:dyDescent="0.2">
      <c r="A64" s="4"/>
      <c r="B64" s="5"/>
      <c r="C64" s="25">
        <f>SUM(C6:C63)</f>
        <v>23.116</v>
      </c>
      <c r="D64" s="25">
        <f>SUM(D6:D63)</f>
        <v>0</v>
      </c>
      <c r="E64" s="25">
        <f>SUM(E6:E63)</f>
        <v>7.7116999999999996</v>
      </c>
      <c r="F64" s="25">
        <f>SUM(F6:F63)</f>
        <v>0</v>
      </c>
      <c r="G64" s="32">
        <f>SUM(C64:F64)</f>
        <v>30.8277</v>
      </c>
    </row>
    <row r="65" spans="1:6" ht="13.15" customHeight="1" x14ac:dyDescent="0.2">
      <c r="A65" s="4"/>
      <c r="B65" s="5"/>
      <c r="C65" s="25"/>
      <c r="D65" s="25"/>
      <c r="E65" s="25"/>
      <c r="F65" s="25"/>
    </row>
    <row r="66" spans="1:6" ht="15" customHeight="1" x14ac:dyDescent="0.2">
      <c r="A66" s="6" t="s">
        <v>71</v>
      </c>
      <c r="B66" s="7" t="s">
        <v>64</v>
      </c>
      <c r="C66" s="19"/>
      <c r="D66" s="19"/>
      <c r="E66" s="20"/>
      <c r="F66" s="19"/>
    </row>
    <row r="67" spans="1:6" ht="15" customHeight="1" x14ac:dyDescent="0.2">
      <c r="A67" s="6" t="s">
        <v>65</v>
      </c>
      <c r="B67" s="7" t="s">
        <v>66</v>
      </c>
      <c r="C67" s="19"/>
      <c r="D67" s="19"/>
      <c r="E67" s="20"/>
      <c r="F67" s="19"/>
    </row>
    <row r="68" spans="1:6" ht="15" customHeight="1" x14ac:dyDescent="0.2">
      <c r="A68" s="6" t="s">
        <v>67</v>
      </c>
      <c r="B68" s="7" t="s">
        <v>68</v>
      </c>
      <c r="C68" s="19"/>
      <c r="D68" s="19"/>
      <c r="E68" s="28"/>
      <c r="F68" s="19"/>
    </row>
    <row r="69" spans="1:6" ht="15" customHeight="1" x14ac:dyDescent="0.2">
      <c r="A69" s="6" t="s">
        <v>73</v>
      </c>
      <c r="B69" s="7" t="s">
        <v>72</v>
      </c>
      <c r="C69" s="19"/>
      <c r="D69" s="19"/>
      <c r="E69" s="22"/>
      <c r="F69" s="19"/>
    </row>
    <row r="70" spans="1:6" ht="15" customHeight="1" x14ac:dyDescent="0.2">
      <c r="A70" s="6" t="s">
        <v>69</v>
      </c>
      <c r="B70" s="8" t="s">
        <v>74</v>
      </c>
      <c r="C70" s="19"/>
      <c r="D70" s="19"/>
      <c r="E70" s="20"/>
      <c r="F70" s="19"/>
    </row>
    <row r="71" spans="1:6" ht="15" customHeight="1" x14ac:dyDescent="0.2">
      <c r="A71" s="6" t="s">
        <v>70</v>
      </c>
      <c r="B71" s="8"/>
      <c r="C71" s="19"/>
      <c r="D71" s="19"/>
      <c r="E71" s="22"/>
      <c r="F71" s="19"/>
    </row>
    <row r="72" spans="1:6" ht="11.45" customHeight="1" x14ac:dyDescent="0.2">
      <c r="B72" s="2"/>
    </row>
    <row r="73" spans="1:6" ht="11.45" customHeight="1" x14ac:dyDescent="0.2">
      <c r="B73" s="2"/>
    </row>
    <row r="74" spans="1:6" ht="11.45" customHeight="1" x14ac:dyDescent="0.2">
      <c r="B74" s="2"/>
    </row>
    <row r="75" spans="1:6" ht="11.45" customHeight="1" x14ac:dyDescent="0.2">
      <c r="B75" s="2"/>
    </row>
    <row r="76" spans="1:6" ht="11.45" customHeight="1" x14ac:dyDescent="0.2">
      <c r="B76" s="2"/>
    </row>
    <row r="77" spans="1:6" ht="11.45" customHeight="1" x14ac:dyDescent="0.2">
      <c r="B77" s="2"/>
    </row>
    <row r="78" spans="1:6" ht="11.45" customHeight="1" x14ac:dyDescent="0.2">
      <c r="B78" s="2"/>
    </row>
    <row r="79" spans="1:6" ht="11.45" customHeight="1" x14ac:dyDescent="0.2">
      <c r="B79" s="2"/>
    </row>
    <row r="80" spans="1:6" ht="11.45" customHeight="1" x14ac:dyDescent="0.2">
      <c r="B80" s="2"/>
    </row>
    <row r="81" spans="2:2" ht="11.45" customHeight="1" x14ac:dyDescent="0.2">
      <c r="B81" s="2"/>
    </row>
    <row r="82" spans="2:2" ht="11.45" customHeight="1" x14ac:dyDescent="0.2">
      <c r="B82" s="2"/>
    </row>
    <row r="83" spans="2:2" ht="11.45" customHeight="1" x14ac:dyDescent="0.2">
      <c r="B83" s="2"/>
    </row>
    <row r="84" spans="2:2" ht="11.45" customHeight="1" x14ac:dyDescent="0.2">
      <c r="B84" s="2"/>
    </row>
    <row r="85" spans="2:2" ht="11.45" customHeight="1" x14ac:dyDescent="0.2">
      <c r="B85" s="2"/>
    </row>
    <row r="86" spans="2:2" ht="11.45" customHeight="1" x14ac:dyDescent="0.2">
      <c r="B86" s="2"/>
    </row>
    <row r="87" spans="2:2" ht="11.45" customHeight="1" x14ac:dyDescent="0.2">
      <c r="B87" s="2"/>
    </row>
    <row r="88" spans="2:2" ht="11.45" customHeight="1" x14ac:dyDescent="0.2">
      <c r="B88" s="2"/>
    </row>
    <row r="89" spans="2:2" ht="11.45" customHeight="1" x14ac:dyDescent="0.2">
      <c r="B89" s="2"/>
    </row>
    <row r="90" spans="2:2" ht="11.45" customHeight="1" x14ac:dyDescent="0.2">
      <c r="B90" s="2"/>
    </row>
    <row r="91" spans="2:2" ht="11.45" customHeight="1" x14ac:dyDescent="0.2">
      <c r="B91" s="2"/>
    </row>
    <row r="92" spans="2:2" ht="11.45" customHeight="1" x14ac:dyDescent="0.2">
      <c r="B92" s="2"/>
    </row>
    <row r="93" spans="2:2" ht="11.45" customHeight="1" x14ac:dyDescent="0.2">
      <c r="B93" s="2"/>
    </row>
    <row r="94" spans="2:2" ht="11.45" customHeight="1" x14ac:dyDescent="0.2">
      <c r="B94" s="2"/>
    </row>
    <row r="95" spans="2:2" ht="11.45" customHeight="1" x14ac:dyDescent="0.2">
      <c r="B95" s="2"/>
    </row>
    <row r="96" spans="2:2" ht="11.45" customHeight="1" x14ac:dyDescent="0.2">
      <c r="B96" s="2"/>
    </row>
    <row r="97" spans="2:2" ht="11.45" customHeight="1" x14ac:dyDescent="0.2">
      <c r="B97" s="2"/>
    </row>
    <row r="98" spans="2:2" ht="11.45" customHeight="1" x14ac:dyDescent="0.2">
      <c r="B98" s="2"/>
    </row>
    <row r="99" spans="2:2" ht="11.45" customHeight="1" x14ac:dyDescent="0.2">
      <c r="B99" s="2"/>
    </row>
    <row r="100" spans="2:2" ht="11.45" customHeight="1" x14ac:dyDescent="0.2">
      <c r="B100" s="2"/>
    </row>
    <row r="101" spans="2:2" ht="11.45" customHeight="1" x14ac:dyDescent="0.2">
      <c r="B101" s="2"/>
    </row>
    <row r="102" spans="2:2" ht="11.45" customHeight="1" x14ac:dyDescent="0.2">
      <c r="B102" s="2"/>
    </row>
    <row r="103" spans="2:2" ht="11.45" customHeight="1" x14ac:dyDescent="0.2">
      <c r="B103" s="2"/>
    </row>
    <row r="104" spans="2:2" ht="11.45" customHeight="1" x14ac:dyDescent="0.2">
      <c r="B104" s="2"/>
    </row>
    <row r="105" spans="2:2" ht="11.45" customHeight="1" x14ac:dyDescent="0.2">
      <c r="B105" s="2"/>
    </row>
    <row r="106" spans="2:2" ht="11.45" customHeight="1" x14ac:dyDescent="0.2">
      <c r="B106" s="2"/>
    </row>
    <row r="107" spans="2:2" ht="11.45" customHeight="1" x14ac:dyDescent="0.2">
      <c r="B107" s="2"/>
    </row>
    <row r="108" spans="2:2" ht="11.45" customHeight="1" x14ac:dyDescent="0.2">
      <c r="B108" s="2"/>
    </row>
    <row r="109" spans="2:2" ht="11.45" customHeight="1" x14ac:dyDescent="0.2">
      <c r="B109" s="2"/>
    </row>
    <row r="110" spans="2:2" ht="11.45" customHeight="1" x14ac:dyDescent="0.2">
      <c r="B110" s="2"/>
    </row>
    <row r="111" spans="2:2" ht="11.45" customHeight="1" x14ac:dyDescent="0.2">
      <c r="B111" s="2"/>
    </row>
    <row r="112" spans="2:2" ht="11.45" customHeight="1" x14ac:dyDescent="0.2">
      <c r="B112" s="2"/>
    </row>
    <row r="113" spans="2:2" ht="11.45" customHeight="1" x14ac:dyDescent="0.2">
      <c r="B113" s="2"/>
    </row>
    <row r="114" spans="2:2" ht="11.45" customHeight="1" x14ac:dyDescent="0.2">
      <c r="B114" s="2"/>
    </row>
    <row r="115" spans="2:2" ht="11.45" customHeight="1" x14ac:dyDescent="0.2">
      <c r="B115" s="2"/>
    </row>
    <row r="116" spans="2:2" ht="11.45" customHeight="1" x14ac:dyDescent="0.2">
      <c r="B116" s="2"/>
    </row>
    <row r="117" spans="2:2" ht="11.45" customHeight="1" x14ac:dyDescent="0.2">
      <c r="B117" s="2"/>
    </row>
    <row r="118" spans="2:2" ht="11.45" customHeight="1" x14ac:dyDescent="0.2">
      <c r="B118" s="2"/>
    </row>
    <row r="119" spans="2:2" ht="11.45" customHeight="1" x14ac:dyDescent="0.2">
      <c r="B119" s="2"/>
    </row>
    <row r="120" spans="2:2" ht="11.45" customHeight="1" x14ac:dyDescent="0.2">
      <c r="B120" s="2"/>
    </row>
    <row r="121" spans="2:2" ht="11.45" customHeight="1" x14ac:dyDescent="0.2">
      <c r="B121" s="2"/>
    </row>
    <row r="122" spans="2:2" ht="11.45" customHeight="1" x14ac:dyDescent="0.2">
      <c r="B122" s="2"/>
    </row>
    <row r="123" spans="2:2" ht="11.45" customHeight="1" x14ac:dyDescent="0.2">
      <c r="B123" s="2"/>
    </row>
    <row r="124" spans="2:2" ht="11.45" customHeight="1" x14ac:dyDescent="0.2">
      <c r="B124" s="2"/>
    </row>
    <row r="125" spans="2:2" ht="11.45" customHeight="1" x14ac:dyDescent="0.2">
      <c r="B125" s="2"/>
    </row>
    <row r="126" spans="2:2" ht="11.45" customHeight="1" x14ac:dyDescent="0.2">
      <c r="B126" s="2"/>
    </row>
    <row r="127" spans="2:2" ht="11.45" customHeight="1" x14ac:dyDescent="0.2">
      <c r="B127" s="2"/>
    </row>
    <row r="128" spans="2:2" ht="11.45" customHeight="1" x14ac:dyDescent="0.2">
      <c r="B128" s="2"/>
    </row>
    <row r="129" spans="2:2" ht="11.45" customHeight="1" x14ac:dyDescent="0.2">
      <c r="B129" s="2"/>
    </row>
    <row r="130" spans="2:2" ht="11.45" customHeight="1" x14ac:dyDescent="0.2">
      <c r="B130" s="2"/>
    </row>
    <row r="131" spans="2:2" ht="11.45" customHeight="1" x14ac:dyDescent="0.2">
      <c r="B131" s="2"/>
    </row>
    <row r="132" spans="2:2" ht="11.45" customHeight="1" x14ac:dyDescent="0.2">
      <c r="B132" s="2"/>
    </row>
    <row r="133" spans="2:2" ht="11.45" customHeight="1" x14ac:dyDescent="0.2">
      <c r="B133" s="2"/>
    </row>
    <row r="134" spans="2:2" ht="11.45" customHeight="1" x14ac:dyDescent="0.2">
      <c r="B134" s="2"/>
    </row>
    <row r="135" spans="2:2" ht="11.45" customHeight="1" x14ac:dyDescent="0.2">
      <c r="B135" s="2"/>
    </row>
    <row r="136" spans="2:2" ht="11.45" customHeight="1" x14ac:dyDescent="0.2">
      <c r="B136" s="2"/>
    </row>
    <row r="137" spans="2:2" ht="11.45" customHeight="1" x14ac:dyDescent="0.2">
      <c r="B137" s="2"/>
    </row>
    <row r="138" spans="2:2" ht="11.45" customHeight="1" x14ac:dyDescent="0.2">
      <c r="B138" s="2"/>
    </row>
    <row r="139" spans="2:2" ht="11.45" customHeight="1" x14ac:dyDescent="0.2">
      <c r="B139" s="2"/>
    </row>
    <row r="140" spans="2:2" ht="11.45" customHeight="1" x14ac:dyDescent="0.2">
      <c r="B140" s="2"/>
    </row>
    <row r="141" spans="2:2" ht="11.45" customHeight="1" x14ac:dyDescent="0.2">
      <c r="B141" s="2"/>
    </row>
    <row r="142" spans="2:2" ht="11.45" customHeight="1" x14ac:dyDescent="0.2">
      <c r="B142" s="2"/>
    </row>
    <row r="143" spans="2:2" ht="11.45" customHeight="1" x14ac:dyDescent="0.2">
      <c r="B143" s="2"/>
    </row>
    <row r="144" spans="2:2" ht="11.45" customHeight="1" x14ac:dyDescent="0.2">
      <c r="B144" s="2"/>
    </row>
    <row r="145" spans="2:2" ht="11.45" customHeight="1" x14ac:dyDescent="0.2">
      <c r="B145" s="2"/>
    </row>
    <row r="146" spans="2:2" ht="11.45" customHeight="1" x14ac:dyDescent="0.2">
      <c r="B146" s="2"/>
    </row>
    <row r="147" spans="2:2" ht="11.45" customHeight="1" x14ac:dyDescent="0.2">
      <c r="B147" s="2"/>
    </row>
    <row r="148" spans="2:2" ht="11.45" customHeight="1" x14ac:dyDescent="0.2">
      <c r="B148" s="2"/>
    </row>
    <row r="149" spans="2:2" ht="11.45" customHeight="1" x14ac:dyDescent="0.2">
      <c r="B149" s="2"/>
    </row>
    <row r="150" spans="2:2" ht="11.45" customHeight="1" x14ac:dyDescent="0.2">
      <c r="B150" s="2"/>
    </row>
    <row r="151" spans="2:2" ht="11.45" customHeight="1" x14ac:dyDescent="0.2">
      <c r="B151" s="2"/>
    </row>
    <row r="152" spans="2:2" ht="11.45" customHeight="1" x14ac:dyDescent="0.2">
      <c r="B152" s="2"/>
    </row>
    <row r="153" spans="2:2" ht="11.45" customHeight="1" x14ac:dyDescent="0.2">
      <c r="B153" s="2"/>
    </row>
    <row r="154" spans="2:2" ht="11.45" customHeight="1" x14ac:dyDescent="0.2">
      <c r="B154" s="2"/>
    </row>
    <row r="155" spans="2:2" ht="11.45" customHeight="1" x14ac:dyDescent="0.2">
      <c r="B155" s="2"/>
    </row>
    <row r="156" spans="2:2" ht="11.45" customHeight="1" x14ac:dyDescent="0.2">
      <c r="B156" s="2"/>
    </row>
    <row r="157" spans="2:2" ht="11.45" customHeight="1" x14ac:dyDescent="0.2">
      <c r="B157" s="2"/>
    </row>
    <row r="158" spans="2:2" ht="11.45" customHeight="1" x14ac:dyDescent="0.2">
      <c r="B158" s="2"/>
    </row>
    <row r="159" spans="2:2" ht="11.45" customHeight="1" x14ac:dyDescent="0.2">
      <c r="B159" s="2"/>
    </row>
    <row r="160" spans="2:2" ht="11.45" customHeight="1" x14ac:dyDescent="0.2">
      <c r="B160" s="2"/>
    </row>
    <row r="161" spans="2:2" ht="11.45" customHeight="1" x14ac:dyDescent="0.2">
      <c r="B161" s="2"/>
    </row>
    <row r="162" spans="2:2" ht="11.45" customHeight="1" x14ac:dyDescent="0.2">
      <c r="B162" s="2"/>
    </row>
    <row r="163" spans="2:2" ht="11.45" customHeight="1" x14ac:dyDescent="0.2">
      <c r="B163" s="2"/>
    </row>
    <row r="164" spans="2:2" ht="11.45" customHeight="1" x14ac:dyDescent="0.2">
      <c r="B164" s="2"/>
    </row>
    <row r="165" spans="2:2" ht="11.45" customHeight="1" x14ac:dyDescent="0.2">
      <c r="B165" s="2"/>
    </row>
    <row r="166" spans="2:2" ht="11.45" customHeight="1" x14ac:dyDescent="0.2">
      <c r="B166" s="2"/>
    </row>
    <row r="167" spans="2:2" ht="11.45" customHeight="1" x14ac:dyDescent="0.2">
      <c r="B167" s="2"/>
    </row>
    <row r="168" spans="2:2" ht="11.45" customHeight="1" x14ac:dyDescent="0.2">
      <c r="B168" s="2"/>
    </row>
    <row r="169" spans="2:2" ht="11.45" customHeight="1" x14ac:dyDescent="0.2">
      <c r="B169" s="2"/>
    </row>
    <row r="170" spans="2:2" ht="11.45" customHeight="1" x14ac:dyDescent="0.2">
      <c r="B170" s="2"/>
    </row>
    <row r="171" spans="2:2" ht="11.45" customHeight="1" x14ac:dyDescent="0.2">
      <c r="B171" s="2"/>
    </row>
    <row r="172" spans="2:2" ht="11.45" customHeight="1" x14ac:dyDescent="0.2">
      <c r="B172" s="2"/>
    </row>
    <row r="173" spans="2:2" ht="11.45" customHeight="1" x14ac:dyDescent="0.2">
      <c r="B173" s="2"/>
    </row>
    <row r="174" spans="2:2" ht="11.45" customHeight="1" x14ac:dyDescent="0.2">
      <c r="B174" s="2"/>
    </row>
    <row r="175" spans="2:2" ht="11.45" customHeight="1" x14ac:dyDescent="0.2">
      <c r="B175" s="2"/>
    </row>
    <row r="176" spans="2:2" ht="11.45" customHeight="1" x14ac:dyDescent="0.2">
      <c r="B176" s="2"/>
    </row>
    <row r="177" spans="2:2" ht="11.45" customHeight="1" x14ac:dyDescent="0.2">
      <c r="B177" s="2"/>
    </row>
    <row r="178" spans="2:2" ht="11.45" customHeight="1" x14ac:dyDescent="0.2">
      <c r="B178" s="2"/>
    </row>
    <row r="179" spans="2:2" ht="11.45" customHeight="1" x14ac:dyDescent="0.2">
      <c r="B179" s="2"/>
    </row>
    <row r="180" spans="2:2" ht="11.45" customHeight="1" x14ac:dyDescent="0.2">
      <c r="B180" s="2"/>
    </row>
    <row r="181" spans="2:2" ht="11.45" customHeight="1" x14ac:dyDescent="0.2">
      <c r="B181" s="2"/>
    </row>
    <row r="182" spans="2:2" ht="11.45" customHeight="1" x14ac:dyDescent="0.2">
      <c r="B182" s="2"/>
    </row>
    <row r="183" spans="2:2" ht="11.45" customHeight="1" x14ac:dyDescent="0.2">
      <c r="B183" s="2"/>
    </row>
    <row r="184" spans="2:2" ht="11.45" customHeight="1" x14ac:dyDescent="0.2">
      <c r="B184" s="2"/>
    </row>
    <row r="185" spans="2:2" ht="11.45" customHeight="1" x14ac:dyDescent="0.2">
      <c r="B185" s="2"/>
    </row>
    <row r="186" spans="2:2" ht="11.45" customHeight="1" x14ac:dyDescent="0.2">
      <c r="B186" s="2"/>
    </row>
    <row r="187" spans="2:2" ht="11.45" customHeight="1" x14ac:dyDescent="0.2">
      <c r="B187" s="2"/>
    </row>
    <row r="188" spans="2:2" ht="11.45" customHeight="1" x14ac:dyDescent="0.2">
      <c r="B188" s="2"/>
    </row>
    <row r="189" spans="2:2" ht="11.45" customHeight="1" x14ac:dyDescent="0.2">
      <c r="B189" s="2"/>
    </row>
    <row r="190" spans="2:2" ht="11.45" customHeight="1" x14ac:dyDescent="0.2">
      <c r="B190" s="2"/>
    </row>
    <row r="191" spans="2:2" ht="11.45" customHeight="1" x14ac:dyDescent="0.2">
      <c r="B191" s="2"/>
    </row>
    <row r="192" spans="2:2" ht="11.45" customHeight="1" x14ac:dyDescent="0.2">
      <c r="B192" s="2"/>
    </row>
    <row r="193" spans="2:2" ht="11.45" customHeight="1" x14ac:dyDescent="0.2">
      <c r="B193" s="2"/>
    </row>
  </sheetData>
  <phoneticPr fontId="0" type="noConversion"/>
  <pageMargins left="0.25" right="0.25" top="0.75" bottom="0.25" header="0.25" footer="0.33"/>
  <pageSetup paperSize="5" scale="92" orientation="portrait" r:id="rId1"/>
  <headerFooter alignWithMargins="0">
    <oddHeader xml:space="preserve">&amp;C&amp;24 2022 Municipal Recycling Report&amp;10 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>
    <pageSetUpPr fitToPage="1"/>
  </sheetPr>
  <dimension ref="A1:G193"/>
  <sheetViews>
    <sheetView topLeftCell="A31" workbookViewId="0">
      <selection activeCell="N61" sqref="N61"/>
    </sheetView>
  </sheetViews>
  <sheetFormatPr defaultRowHeight="11.45" customHeight="1" x14ac:dyDescent="0.2"/>
  <cols>
    <col min="1" max="1" width="61.140625" style="1" customWidth="1"/>
    <col min="2" max="2" width="5.7109375" style="1" customWidth="1"/>
    <col min="3" max="6" width="8.7109375" style="1" customWidth="1"/>
    <col min="7" max="16384" width="9.140625" style="1"/>
  </cols>
  <sheetData>
    <row r="1" spans="1:6" ht="25.5" x14ac:dyDescent="0.2">
      <c r="A1" s="3" t="s">
        <v>0</v>
      </c>
      <c r="B1" s="3" t="s">
        <v>1</v>
      </c>
      <c r="C1" s="51" t="s">
        <v>235</v>
      </c>
      <c r="D1" s="51" t="s">
        <v>237</v>
      </c>
      <c r="E1" s="51" t="s">
        <v>236</v>
      </c>
      <c r="F1" s="51" t="s">
        <v>238</v>
      </c>
    </row>
    <row r="2" spans="1:6" ht="12.75" x14ac:dyDescent="0.2">
      <c r="A2" s="9" t="s">
        <v>62</v>
      </c>
      <c r="B2" s="10">
        <v>38</v>
      </c>
      <c r="C2" s="18" t="s">
        <v>59</v>
      </c>
      <c r="D2" s="18" t="s">
        <v>61</v>
      </c>
      <c r="E2" s="18" t="s">
        <v>60</v>
      </c>
      <c r="F2" s="18" t="s">
        <v>61</v>
      </c>
    </row>
    <row r="3" spans="1:6" ht="15.75" x14ac:dyDescent="0.25">
      <c r="A3" s="13" t="s">
        <v>99</v>
      </c>
      <c r="B3" s="14">
        <v>924</v>
      </c>
      <c r="C3" s="18" t="s">
        <v>59</v>
      </c>
      <c r="D3" s="18" t="s">
        <v>61</v>
      </c>
      <c r="E3" s="18" t="s">
        <v>60</v>
      </c>
      <c r="F3" s="18" t="s">
        <v>61</v>
      </c>
    </row>
    <row r="4" spans="1:6" ht="12.75" x14ac:dyDescent="0.2">
      <c r="A4" s="9" t="s">
        <v>57</v>
      </c>
      <c r="B4" s="11"/>
      <c r="C4" s="18" t="s">
        <v>59</v>
      </c>
      <c r="D4" s="18" t="s">
        <v>59</v>
      </c>
      <c r="E4" s="18" t="s">
        <v>60</v>
      </c>
      <c r="F4" s="18" t="s">
        <v>59</v>
      </c>
    </row>
    <row r="5" spans="1:6" ht="12.75" x14ac:dyDescent="0.2">
      <c r="A5" s="9" t="s">
        <v>58</v>
      </c>
      <c r="B5" s="11"/>
      <c r="C5" s="18" t="s">
        <v>59</v>
      </c>
      <c r="D5" s="18" t="s">
        <v>59</v>
      </c>
      <c r="E5" s="18" t="s">
        <v>59</v>
      </c>
      <c r="F5" s="18" t="s">
        <v>59</v>
      </c>
    </row>
    <row r="6" spans="1:6" ht="13.15" customHeight="1" x14ac:dyDescent="0.2">
      <c r="A6" s="42" t="s">
        <v>174</v>
      </c>
      <c r="B6" s="35" t="s">
        <v>63</v>
      </c>
      <c r="C6" s="12">
        <f>0.08</f>
        <v>0.08</v>
      </c>
      <c r="D6" s="12"/>
      <c r="E6" s="12">
        <v>65.23</v>
      </c>
      <c r="F6" s="12"/>
    </row>
    <row r="7" spans="1:6" ht="13.15" customHeight="1" x14ac:dyDescent="0.2">
      <c r="A7" s="42" t="s">
        <v>175</v>
      </c>
      <c r="B7" s="35" t="s">
        <v>56</v>
      </c>
      <c r="C7" s="12">
        <f>4.23</f>
        <v>4.2300000000000004</v>
      </c>
      <c r="D7" s="12">
        <v>67.260000000000005</v>
      </c>
      <c r="E7" s="12">
        <v>3</v>
      </c>
      <c r="F7" s="12"/>
    </row>
    <row r="8" spans="1:6" ht="13.15" customHeight="1" x14ac:dyDescent="0.2">
      <c r="A8" s="33" t="s">
        <v>4</v>
      </c>
      <c r="B8" s="35" t="s">
        <v>5</v>
      </c>
      <c r="C8" s="12"/>
      <c r="D8" s="12">
        <v>38.5</v>
      </c>
      <c r="E8" s="12">
        <v>3988.49</v>
      </c>
      <c r="F8" s="12">
        <v>82</v>
      </c>
    </row>
    <row r="9" spans="1:6" ht="13.15" customHeight="1" x14ac:dyDescent="0.2">
      <c r="A9" s="33" t="s">
        <v>230</v>
      </c>
      <c r="B9" s="35" t="s">
        <v>182</v>
      </c>
      <c r="C9" s="12"/>
      <c r="D9" s="12"/>
      <c r="E9" s="12"/>
      <c r="F9" s="12"/>
    </row>
    <row r="10" spans="1:6" ht="13.15" customHeight="1" x14ac:dyDescent="0.2">
      <c r="A10" s="33" t="s">
        <v>176</v>
      </c>
      <c r="B10" s="35" t="s">
        <v>38</v>
      </c>
      <c r="C10" s="12"/>
      <c r="D10" s="12"/>
      <c r="E10" s="12"/>
      <c r="F10" s="12"/>
    </row>
    <row r="11" spans="1:6" ht="13.15" customHeight="1" x14ac:dyDescent="0.2">
      <c r="A11" s="33" t="s">
        <v>177</v>
      </c>
      <c r="B11" s="35" t="s">
        <v>41</v>
      </c>
      <c r="C11" s="12"/>
      <c r="D11" s="12">
        <v>13.47</v>
      </c>
      <c r="E11" s="12">
        <v>0.05</v>
      </c>
      <c r="F11" s="12">
        <v>24</v>
      </c>
    </row>
    <row r="12" spans="1:6" ht="13.15" customHeight="1" x14ac:dyDescent="0.2">
      <c r="A12" s="33" t="s">
        <v>39</v>
      </c>
      <c r="B12" s="35" t="s">
        <v>40</v>
      </c>
      <c r="C12" s="12"/>
      <c r="D12" s="12">
        <v>4.7699999999999996</v>
      </c>
      <c r="E12" s="12"/>
      <c r="F12" s="12"/>
    </row>
    <row r="13" spans="1:6" ht="13.15" customHeight="1" x14ac:dyDescent="0.2">
      <c r="A13" s="33" t="s">
        <v>178</v>
      </c>
      <c r="B13" s="35" t="s">
        <v>42</v>
      </c>
      <c r="C13" s="12"/>
      <c r="D13" s="12"/>
      <c r="E13" s="12">
        <v>21.94</v>
      </c>
      <c r="F13" s="12">
        <v>43</v>
      </c>
    </row>
    <row r="14" spans="1:6" ht="13.15" customHeight="1" x14ac:dyDescent="0.2">
      <c r="A14" s="33" t="s">
        <v>43</v>
      </c>
      <c r="B14" s="35" t="s">
        <v>44</v>
      </c>
      <c r="C14" s="12"/>
      <c r="D14" s="12"/>
      <c r="E14" s="12"/>
      <c r="F14" s="12"/>
    </row>
    <row r="15" spans="1:6" ht="13.15" customHeight="1" x14ac:dyDescent="0.2">
      <c r="A15" s="33" t="s">
        <v>7</v>
      </c>
      <c r="B15" s="35" t="s">
        <v>8</v>
      </c>
      <c r="C15" s="12"/>
      <c r="D15" s="12"/>
      <c r="E15" s="12"/>
      <c r="F15" s="12"/>
    </row>
    <row r="16" spans="1:6" ht="13.15" customHeight="1" x14ac:dyDescent="0.2">
      <c r="A16" s="33" t="s">
        <v>188</v>
      </c>
      <c r="B16" s="35" t="s">
        <v>2</v>
      </c>
      <c r="C16" s="12"/>
      <c r="D16" s="12"/>
      <c r="E16" s="12"/>
      <c r="F16" s="12"/>
    </row>
    <row r="17" spans="1:6" ht="13.15" customHeight="1" x14ac:dyDescent="0.2">
      <c r="A17" s="33" t="s">
        <v>189</v>
      </c>
      <c r="B17" s="35" t="s">
        <v>10</v>
      </c>
      <c r="C17" s="12"/>
      <c r="D17" s="12"/>
      <c r="E17" s="12"/>
      <c r="F17" s="12"/>
    </row>
    <row r="18" spans="1:6" ht="13.15" customHeight="1" x14ac:dyDescent="0.2">
      <c r="A18" s="33" t="s">
        <v>190</v>
      </c>
      <c r="B18" s="35" t="s">
        <v>31</v>
      </c>
      <c r="C18" s="12"/>
      <c r="D18" s="12"/>
      <c r="E18" s="12"/>
      <c r="F18" s="12"/>
    </row>
    <row r="19" spans="1:6" ht="13.15" customHeight="1" x14ac:dyDescent="0.2">
      <c r="A19" s="33" t="s">
        <v>191</v>
      </c>
      <c r="B19" s="35" t="s">
        <v>3</v>
      </c>
      <c r="C19" s="12"/>
      <c r="D19" s="12"/>
      <c r="E19" s="12"/>
      <c r="F19" s="12"/>
    </row>
    <row r="20" spans="1:6" ht="13.15" customHeight="1" x14ac:dyDescent="0.2">
      <c r="A20" s="33" t="s">
        <v>192</v>
      </c>
      <c r="B20" s="36" t="s">
        <v>9</v>
      </c>
      <c r="C20" s="12"/>
      <c r="D20" s="12"/>
      <c r="E20" s="12"/>
      <c r="F20" s="12"/>
    </row>
    <row r="21" spans="1:6" ht="13.15" customHeight="1" x14ac:dyDescent="0.2">
      <c r="A21" s="33" t="s">
        <v>193</v>
      </c>
      <c r="B21" s="36" t="s">
        <v>32</v>
      </c>
      <c r="C21" s="12"/>
      <c r="D21" s="12"/>
      <c r="E21" s="12"/>
      <c r="F21" s="12"/>
    </row>
    <row r="22" spans="1:6" ht="13.15" customHeight="1" x14ac:dyDescent="0.2">
      <c r="A22" s="33" t="s">
        <v>194</v>
      </c>
      <c r="B22" s="36" t="s">
        <v>33</v>
      </c>
      <c r="C22" s="12"/>
      <c r="D22" s="12"/>
      <c r="E22" s="12"/>
      <c r="F22" s="12"/>
    </row>
    <row r="23" spans="1:6" ht="13.15" customHeight="1" x14ac:dyDescent="0.2">
      <c r="A23" s="33" t="s">
        <v>195</v>
      </c>
      <c r="B23" s="36" t="s">
        <v>34</v>
      </c>
      <c r="C23" s="12"/>
      <c r="D23" s="12"/>
      <c r="E23" s="12"/>
      <c r="F23" s="12"/>
    </row>
    <row r="24" spans="1:6" ht="13.15" customHeight="1" x14ac:dyDescent="0.2">
      <c r="A24" s="33" t="s">
        <v>196</v>
      </c>
      <c r="B24" s="36" t="s">
        <v>35</v>
      </c>
      <c r="C24" s="12"/>
      <c r="D24" s="12"/>
      <c r="E24" s="12"/>
      <c r="F24" s="12"/>
    </row>
    <row r="25" spans="1:6" ht="13.15" customHeight="1" x14ac:dyDescent="0.2">
      <c r="A25" s="33" t="s">
        <v>197</v>
      </c>
      <c r="B25" s="36" t="s">
        <v>36</v>
      </c>
      <c r="C25" s="12"/>
      <c r="D25" s="12"/>
      <c r="E25" s="12"/>
      <c r="F25" s="12"/>
    </row>
    <row r="26" spans="1:6" ht="13.15" customHeight="1" x14ac:dyDescent="0.2">
      <c r="A26" s="33" t="s">
        <v>198</v>
      </c>
      <c r="B26" s="36" t="s">
        <v>37</v>
      </c>
      <c r="C26" s="12"/>
      <c r="D26" s="12"/>
      <c r="E26" s="12"/>
      <c r="F26" s="12"/>
    </row>
    <row r="27" spans="1:6" ht="13.15" customHeight="1" x14ac:dyDescent="0.2">
      <c r="A27" s="33" t="s">
        <v>231</v>
      </c>
      <c r="B27" s="36" t="s">
        <v>53</v>
      </c>
      <c r="C27" s="12"/>
      <c r="D27" s="12"/>
      <c r="E27" s="12"/>
      <c r="F27" s="12"/>
    </row>
    <row r="28" spans="1:6" ht="13.15" customHeight="1" x14ac:dyDescent="0.2">
      <c r="A28" s="33" t="s">
        <v>179</v>
      </c>
      <c r="B28" s="35" t="s">
        <v>29</v>
      </c>
      <c r="C28" s="12"/>
      <c r="D28" s="12"/>
      <c r="E28" s="12">
        <v>6.55</v>
      </c>
      <c r="F28" s="12"/>
    </row>
    <row r="29" spans="1:6" ht="13.15" customHeight="1" x14ac:dyDescent="0.2">
      <c r="A29" s="43" t="s">
        <v>180</v>
      </c>
      <c r="B29" s="35" t="s">
        <v>11</v>
      </c>
      <c r="C29" s="12"/>
      <c r="D29" s="12"/>
      <c r="E29" s="12"/>
      <c r="F29" s="12"/>
    </row>
    <row r="30" spans="1:6" ht="13.15" customHeight="1" x14ac:dyDescent="0.2">
      <c r="A30" s="33" t="s">
        <v>18</v>
      </c>
      <c r="B30" s="35" t="s">
        <v>19</v>
      </c>
      <c r="C30" s="12"/>
      <c r="D30" s="12"/>
      <c r="E30" s="12"/>
      <c r="F30" s="12"/>
    </row>
    <row r="31" spans="1:6" ht="13.15" customHeight="1" x14ac:dyDescent="0.2">
      <c r="A31" s="33" t="s">
        <v>12</v>
      </c>
      <c r="B31" s="35" t="s">
        <v>13</v>
      </c>
      <c r="C31" s="12"/>
      <c r="D31" s="12"/>
      <c r="E31" s="12"/>
      <c r="F31" s="12"/>
    </row>
    <row r="32" spans="1:6" ht="13.15" customHeight="1" x14ac:dyDescent="0.2">
      <c r="A32" s="33" t="s">
        <v>16</v>
      </c>
      <c r="B32" s="35" t="s">
        <v>17</v>
      </c>
      <c r="C32" s="12"/>
      <c r="D32" s="12"/>
      <c r="E32" s="12"/>
      <c r="F32" s="12"/>
    </row>
    <row r="33" spans="1:6" ht="13.15" customHeight="1" x14ac:dyDescent="0.2">
      <c r="A33" s="33" t="s">
        <v>14</v>
      </c>
      <c r="B33" s="35" t="s">
        <v>15</v>
      </c>
      <c r="C33" s="12"/>
      <c r="D33" s="12"/>
      <c r="E33" s="12"/>
      <c r="F33" s="12"/>
    </row>
    <row r="34" spans="1:6" ht="13.15" customHeight="1" x14ac:dyDescent="0.2">
      <c r="A34" s="33" t="s">
        <v>20</v>
      </c>
      <c r="B34" s="35" t="s">
        <v>21</v>
      </c>
      <c r="C34" s="12"/>
      <c r="D34" s="12"/>
      <c r="E34" s="12"/>
      <c r="F34" s="12"/>
    </row>
    <row r="35" spans="1:6" ht="13.15" customHeight="1" x14ac:dyDescent="0.2">
      <c r="A35" s="33" t="s">
        <v>199</v>
      </c>
      <c r="B35" s="36" t="s">
        <v>45</v>
      </c>
      <c r="C35" s="12"/>
      <c r="D35" s="12"/>
      <c r="E35" s="12"/>
      <c r="F35" s="12"/>
    </row>
    <row r="36" spans="1:6" ht="13.15" customHeight="1" x14ac:dyDescent="0.2">
      <c r="A36" s="33" t="s">
        <v>200</v>
      </c>
      <c r="B36" s="36" t="s">
        <v>46</v>
      </c>
      <c r="C36" s="12"/>
      <c r="D36" s="12"/>
      <c r="E36" s="12"/>
      <c r="F36" s="12"/>
    </row>
    <row r="37" spans="1:6" ht="13.15" customHeight="1" x14ac:dyDescent="0.2">
      <c r="A37" s="33" t="s">
        <v>201</v>
      </c>
      <c r="B37" s="36" t="s">
        <v>47</v>
      </c>
      <c r="C37" s="12"/>
      <c r="D37" s="12"/>
      <c r="E37" s="12"/>
      <c r="F37" s="12"/>
    </row>
    <row r="38" spans="1:6" ht="13.15" customHeight="1" x14ac:dyDescent="0.2">
      <c r="A38" s="33" t="s">
        <v>202</v>
      </c>
      <c r="B38" s="36" t="s">
        <v>48</v>
      </c>
      <c r="C38" s="12"/>
      <c r="D38" s="12"/>
      <c r="E38" s="12"/>
      <c r="F38" s="12">
        <v>25</v>
      </c>
    </row>
    <row r="39" spans="1:6" ht="13.15" customHeight="1" x14ac:dyDescent="0.2">
      <c r="A39" s="33" t="s">
        <v>203</v>
      </c>
      <c r="B39" s="36" t="s">
        <v>49</v>
      </c>
      <c r="C39" s="12"/>
      <c r="D39" s="12"/>
      <c r="E39" s="12"/>
      <c r="F39" s="12"/>
    </row>
    <row r="40" spans="1:6" ht="13.15" customHeight="1" x14ac:dyDescent="0.2">
      <c r="A40" s="33" t="s">
        <v>204</v>
      </c>
      <c r="B40" s="36" t="s">
        <v>50</v>
      </c>
      <c r="C40" s="12"/>
      <c r="D40" s="12"/>
      <c r="E40" s="12"/>
      <c r="F40" s="12"/>
    </row>
    <row r="41" spans="1:6" ht="13.15" customHeight="1" x14ac:dyDescent="0.2">
      <c r="A41" s="33" t="s">
        <v>205</v>
      </c>
      <c r="B41" s="36" t="s">
        <v>51</v>
      </c>
      <c r="C41" s="12"/>
      <c r="D41" s="12"/>
      <c r="E41" s="12">
        <v>0.12</v>
      </c>
      <c r="F41" s="12">
        <v>10</v>
      </c>
    </row>
    <row r="42" spans="1:6" ht="13.15" customHeight="1" x14ac:dyDescent="0.2">
      <c r="A42" s="33" t="s">
        <v>206</v>
      </c>
      <c r="B42" s="36" t="s">
        <v>52</v>
      </c>
      <c r="C42" s="12"/>
      <c r="D42" s="12"/>
      <c r="E42" s="12"/>
      <c r="F42" s="12"/>
    </row>
    <row r="43" spans="1:6" ht="13.15" customHeight="1" x14ac:dyDescent="0.2">
      <c r="A43" s="33" t="s">
        <v>207</v>
      </c>
      <c r="B43" s="36" t="s">
        <v>6</v>
      </c>
      <c r="C43" s="12"/>
      <c r="D43" s="12"/>
      <c r="E43" s="12"/>
      <c r="F43" s="12"/>
    </row>
    <row r="44" spans="1:6" ht="13.15" customHeight="1" x14ac:dyDescent="0.2">
      <c r="A44" s="33" t="s">
        <v>233</v>
      </c>
      <c r="B44" s="36" t="s">
        <v>183</v>
      </c>
      <c r="C44" s="12"/>
      <c r="D44" s="12"/>
      <c r="E44" s="12"/>
      <c r="F44" s="12"/>
    </row>
    <row r="45" spans="1:6" ht="13.15" customHeight="1" x14ac:dyDescent="0.2">
      <c r="A45" s="33" t="s">
        <v>208</v>
      </c>
      <c r="B45" s="36" t="s">
        <v>184</v>
      </c>
      <c r="C45" s="12"/>
      <c r="D45" s="12"/>
      <c r="E45" s="12"/>
      <c r="F45" s="12"/>
    </row>
    <row r="46" spans="1:6" ht="13.15" customHeight="1" x14ac:dyDescent="0.2">
      <c r="A46" s="33" t="s">
        <v>209</v>
      </c>
      <c r="B46" s="36" t="s">
        <v>24</v>
      </c>
      <c r="C46" s="12"/>
      <c r="D46" s="12"/>
      <c r="E46" s="12"/>
      <c r="F46" s="12"/>
    </row>
    <row r="47" spans="1:6" ht="13.15" customHeight="1" x14ac:dyDescent="0.2">
      <c r="A47" s="33" t="s">
        <v>210</v>
      </c>
      <c r="B47" s="36" t="s">
        <v>25</v>
      </c>
      <c r="C47" s="12"/>
      <c r="D47" s="12"/>
      <c r="E47" s="12"/>
      <c r="F47" s="12"/>
    </row>
    <row r="48" spans="1:6" ht="13.15" customHeight="1" x14ac:dyDescent="0.2">
      <c r="A48" s="33" t="s">
        <v>211</v>
      </c>
      <c r="B48" s="36" t="s">
        <v>26</v>
      </c>
      <c r="C48" s="12"/>
      <c r="D48" s="12"/>
      <c r="E48" s="12"/>
      <c r="F48" s="12"/>
    </row>
    <row r="49" spans="1:7" ht="13.15" customHeight="1" x14ac:dyDescent="0.2">
      <c r="A49" s="33" t="s">
        <v>212</v>
      </c>
      <c r="B49" s="36" t="s">
        <v>27</v>
      </c>
      <c r="C49" s="12"/>
      <c r="D49" s="12"/>
      <c r="E49" s="12"/>
      <c r="F49" s="12"/>
    </row>
    <row r="50" spans="1:7" ht="13.15" customHeight="1" x14ac:dyDescent="0.2">
      <c r="A50" s="33" t="s">
        <v>213</v>
      </c>
      <c r="B50" s="36" t="s">
        <v>30</v>
      </c>
      <c r="C50" s="12"/>
      <c r="D50" s="12"/>
      <c r="E50" s="12"/>
      <c r="F50" s="12"/>
    </row>
    <row r="51" spans="1:7" ht="13.15" customHeight="1" x14ac:dyDescent="0.2">
      <c r="A51" s="33" t="s">
        <v>232</v>
      </c>
      <c r="B51" s="36" t="s">
        <v>28</v>
      </c>
      <c r="C51" s="12"/>
      <c r="D51" s="12"/>
      <c r="E51" s="12">
        <v>0.25</v>
      </c>
      <c r="F51" s="12"/>
    </row>
    <row r="52" spans="1:7" ht="13.15" customHeight="1" x14ac:dyDescent="0.2">
      <c r="A52" s="48" t="s">
        <v>22</v>
      </c>
      <c r="B52" s="49" t="s">
        <v>23</v>
      </c>
      <c r="C52" s="12"/>
      <c r="D52" s="12"/>
      <c r="E52" s="12"/>
      <c r="F52" s="12"/>
    </row>
    <row r="53" spans="1:7" ht="13.15" customHeight="1" x14ac:dyDescent="0.2">
      <c r="A53" s="33" t="s">
        <v>214</v>
      </c>
      <c r="B53" s="35" t="s">
        <v>215</v>
      </c>
      <c r="C53" s="12"/>
      <c r="D53" s="12"/>
      <c r="E53" s="12"/>
      <c r="F53" s="12"/>
    </row>
    <row r="54" spans="1:7" ht="13.15" customHeight="1" x14ac:dyDescent="0.2">
      <c r="A54" s="33" t="s">
        <v>216</v>
      </c>
      <c r="B54" s="35" t="s">
        <v>217</v>
      </c>
      <c r="C54" s="12"/>
      <c r="D54" s="12"/>
      <c r="E54" s="12">
        <v>0.32</v>
      </c>
      <c r="F54" s="12"/>
    </row>
    <row r="55" spans="1:7" ht="13.15" customHeight="1" x14ac:dyDescent="0.2">
      <c r="A55" s="33" t="s">
        <v>218</v>
      </c>
      <c r="B55" s="35" t="s">
        <v>219</v>
      </c>
      <c r="C55" s="12"/>
      <c r="D55" s="12"/>
      <c r="E55" s="12"/>
      <c r="F55" s="12"/>
    </row>
    <row r="56" spans="1:7" ht="13.15" customHeight="1" x14ac:dyDescent="0.2">
      <c r="A56" s="48" t="s">
        <v>220</v>
      </c>
      <c r="B56" s="49" t="s">
        <v>221</v>
      </c>
      <c r="C56" s="12"/>
      <c r="D56" s="12"/>
      <c r="E56" s="12">
        <v>0.94</v>
      </c>
      <c r="F56" s="12"/>
    </row>
    <row r="57" spans="1:7" ht="13.15" customHeight="1" x14ac:dyDescent="0.2">
      <c r="A57" s="48" t="s">
        <v>222</v>
      </c>
      <c r="B57" s="49" t="s">
        <v>223</v>
      </c>
      <c r="C57" s="12"/>
      <c r="D57" s="12"/>
      <c r="E57" s="12">
        <v>0.1</v>
      </c>
      <c r="F57" s="12"/>
    </row>
    <row r="58" spans="1:7" ht="13.15" customHeight="1" x14ac:dyDescent="0.2">
      <c r="A58" s="33" t="s">
        <v>224</v>
      </c>
      <c r="B58" s="35" t="s">
        <v>225</v>
      </c>
      <c r="C58" s="12"/>
      <c r="D58" s="12"/>
      <c r="E58" s="12">
        <v>0.48</v>
      </c>
      <c r="F58" s="12"/>
    </row>
    <row r="59" spans="1:7" ht="13.15" customHeight="1" x14ac:dyDescent="0.2">
      <c r="A59" s="33" t="s">
        <v>226</v>
      </c>
      <c r="B59" s="35" t="s">
        <v>227</v>
      </c>
      <c r="C59" s="12"/>
      <c r="D59" s="12"/>
      <c r="E59" s="12"/>
      <c r="F59" s="12"/>
    </row>
    <row r="60" spans="1:7" ht="13.15" customHeight="1" x14ac:dyDescent="0.2">
      <c r="A60" s="42" t="s">
        <v>228</v>
      </c>
      <c r="B60" s="35" t="s">
        <v>229</v>
      </c>
      <c r="C60" s="12"/>
      <c r="D60" s="12"/>
      <c r="E60" s="12">
        <v>2.5099999999999998</v>
      </c>
      <c r="F60" s="12"/>
    </row>
    <row r="61" spans="1:7" ht="13.15" customHeight="1" x14ac:dyDescent="0.2">
      <c r="A61" s="33" t="s">
        <v>181</v>
      </c>
      <c r="B61" s="35" t="s">
        <v>185</v>
      </c>
      <c r="C61" s="12"/>
      <c r="D61" s="12"/>
      <c r="E61" s="12"/>
      <c r="F61" s="12"/>
    </row>
    <row r="62" spans="1:7" ht="13.15" customHeight="1" x14ac:dyDescent="0.2">
      <c r="A62" s="33" t="s">
        <v>54</v>
      </c>
      <c r="B62" s="35" t="s">
        <v>55</v>
      </c>
      <c r="C62" s="12"/>
      <c r="D62" s="12"/>
      <c r="E62" s="12">
        <v>564.41999999999996</v>
      </c>
      <c r="F62" s="12"/>
    </row>
    <row r="63" spans="1:7" ht="13.15" customHeight="1" x14ac:dyDescent="0.2">
      <c r="A63" s="43" t="s">
        <v>187</v>
      </c>
      <c r="B63" s="35" t="s">
        <v>186</v>
      </c>
      <c r="C63" s="12">
        <f>12.27</f>
        <v>12.27</v>
      </c>
      <c r="D63" s="12"/>
      <c r="E63" s="12"/>
      <c r="F63" s="12"/>
    </row>
    <row r="64" spans="1:7" ht="13.15" customHeight="1" x14ac:dyDescent="0.2">
      <c r="A64" s="4"/>
      <c r="B64" s="5"/>
      <c r="C64" s="25">
        <f>SUM(C6:C63)</f>
        <v>16.579999999999998</v>
      </c>
      <c r="D64" s="25">
        <f>SUM(D6:D63)</f>
        <v>124</v>
      </c>
      <c r="E64" s="25">
        <f>SUM(E6:E63)</f>
        <v>4654.4000000000005</v>
      </c>
      <c r="F64" s="25">
        <f>SUM(F6:F63)</f>
        <v>184</v>
      </c>
      <c r="G64" s="32">
        <f>SUM(C64:F64)</f>
        <v>4978.9800000000005</v>
      </c>
    </row>
    <row r="65" spans="1:6" ht="13.15" customHeight="1" x14ac:dyDescent="0.2">
      <c r="A65" s="4"/>
      <c r="B65" s="5"/>
      <c r="C65" s="25"/>
      <c r="D65" s="25"/>
      <c r="E65" s="25"/>
      <c r="F65" s="25"/>
    </row>
    <row r="66" spans="1:6" ht="15" customHeight="1" x14ac:dyDescent="0.2">
      <c r="A66" s="6" t="s">
        <v>164</v>
      </c>
      <c r="B66" s="7" t="s">
        <v>257</v>
      </c>
      <c r="C66" s="19"/>
      <c r="D66" s="19"/>
      <c r="E66" s="20"/>
      <c r="F66" s="19"/>
    </row>
    <row r="67" spans="1:6" ht="15" customHeight="1" x14ac:dyDescent="0.2">
      <c r="A67" s="6" t="s">
        <v>103</v>
      </c>
      <c r="B67" s="7" t="s">
        <v>66</v>
      </c>
      <c r="C67" s="19"/>
      <c r="D67" s="19"/>
      <c r="E67" s="20"/>
      <c r="F67" s="19"/>
    </row>
    <row r="68" spans="1:6" ht="15" customHeight="1" x14ac:dyDescent="0.2">
      <c r="A68" s="6" t="s">
        <v>104</v>
      </c>
      <c r="B68" s="7" t="s">
        <v>68</v>
      </c>
      <c r="C68" s="19"/>
      <c r="D68" s="19"/>
      <c r="E68" s="28"/>
      <c r="F68" s="19"/>
    </row>
    <row r="69" spans="1:6" ht="15" customHeight="1" x14ac:dyDescent="0.2">
      <c r="A69" s="6" t="s">
        <v>73</v>
      </c>
      <c r="B69" s="7" t="s">
        <v>72</v>
      </c>
      <c r="C69" s="19"/>
      <c r="D69" s="19"/>
      <c r="E69" s="22"/>
      <c r="F69" s="19"/>
    </row>
    <row r="70" spans="1:6" ht="15" customHeight="1" x14ac:dyDescent="0.2">
      <c r="A70" s="8" t="s">
        <v>256</v>
      </c>
      <c r="C70" s="19"/>
      <c r="D70" s="19"/>
      <c r="E70" s="20"/>
      <c r="F70" s="19"/>
    </row>
    <row r="71" spans="1:6" ht="15" customHeight="1" x14ac:dyDescent="0.2">
      <c r="A71" s="6" t="s">
        <v>70</v>
      </c>
      <c r="B71" s="8"/>
      <c r="C71" s="19"/>
      <c r="D71" s="19"/>
      <c r="E71" s="22"/>
      <c r="F71" s="19"/>
    </row>
    <row r="72" spans="1:6" ht="11.45" customHeight="1" x14ac:dyDescent="0.2">
      <c r="B72" s="2"/>
    </row>
    <row r="73" spans="1:6" ht="11.45" customHeight="1" x14ac:dyDescent="0.2">
      <c r="B73" s="2"/>
    </row>
    <row r="74" spans="1:6" ht="11.45" customHeight="1" x14ac:dyDescent="0.2">
      <c r="B74" s="2"/>
    </row>
    <row r="75" spans="1:6" ht="11.45" customHeight="1" x14ac:dyDescent="0.2">
      <c r="B75" s="2"/>
    </row>
    <row r="76" spans="1:6" ht="11.45" customHeight="1" x14ac:dyDescent="0.2">
      <c r="B76" s="2"/>
    </row>
    <row r="77" spans="1:6" ht="11.45" customHeight="1" x14ac:dyDescent="0.2">
      <c r="B77" s="2"/>
    </row>
    <row r="78" spans="1:6" ht="11.45" customHeight="1" x14ac:dyDescent="0.2">
      <c r="B78" s="2"/>
    </row>
    <row r="79" spans="1:6" ht="11.45" customHeight="1" x14ac:dyDescent="0.2">
      <c r="B79" s="2"/>
    </row>
    <row r="80" spans="1:6" ht="11.45" customHeight="1" x14ac:dyDescent="0.2">
      <c r="B80" s="2"/>
    </row>
    <row r="81" spans="2:2" ht="11.45" customHeight="1" x14ac:dyDescent="0.2">
      <c r="B81" s="2"/>
    </row>
    <row r="82" spans="2:2" ht="11.45" customHeight="1" x14ac:dyDescent="0.2">
      <c r="B82" s="2"/>
    </row>
    <row r="83" spans="2:2" ht="11.45" customHeight="1" x14ac:dyDescent="0.2">
      <c r="B83" s="2"/>
    </row>
    <row r="84" spans="2:2" ht="11.45" customHeight="1" x14ac:dyDescent="0.2">
      <c r="B84" s="2"/>
    </row>
    <row r="85" spans="2:2" ht="11.45" customHeight="1" x14ac:dyDescent="0.2">
      <c r="B85" s="2"/>
    </row>
    <row r="86" spans="2:2" ht="11.45" customHeight="1" x14ac:dyDescent="0.2">
      <c r="B86" s="2"/>
    </row>
    <row r="87" spans="2:2" ht="11.45" customHeight="1" x14ac:dyDescent="0.2">
      <c r="B87" s="2"/>
    </row>
    <row r="88" spans="2:2" ht="11.45" customHeight="1" x14ac:dyDescent="0.2">
      <c r="B88" s="2"/>
    </row>
    <row r="89" spans="2:2" ht="11.45" customHeight="1" x14ac:dyDescent="0.2">
      <c r="B89" s="2"/>
    </row>
    <row r="90" spans="2:2" ht="11.45" customHeight="1" x14ac:dyDescent="0.2">
      <c r="B90" s="2"/>
    </row>
    <row r="91" spans="2:2" ht="11.45" customHeight="1" x14ac:dyDescent="0.2">
      <c r="B91" s="2"/>
    </row>
    <row r="92" spans="2:2" ht="11.45" customHeight="1" x14ac:dyDescent="0.2">
      <c r="B92" s="2"/>
    </row>
    <row r="93" spans="2:2" ht="11.45" customHeight="1" x14ac:dyDescent="0.2">
      <c r="B93" s="2"/>
    </row>
    <row r="94" spans="2:2" ht="11.45" customHeight="1" x14ac:dyDescent="0.2">
      <c r="B94" s="2"/>
    </row>
    <row r="95" spans="2:2" ht="11.45" customHeight="1" x14ac:dyDescent="0.2">
      <c r="B95" s="2"/>
    </row>
    <row r="96" spans="2:2" ht="11.45" customHeight="1" x14ac:dyDescent="0.2">
      <c r="B96" s="2"/>
    </row>
    <row r="97" spans="2:2" ht="11.45" customHeight="1" x14ac:dyDescent="0.2">
      <c r="B97" s="2"/>
    </row>
    <row r="98" spans="2:2" ht="11.45" customHeight="1" x14ac:dyDescent="0.2">
      <c r="B98" s="2"/>
    </row>
    <row r="99" spans="2:2" ht="11.45" customHeight="1" x14ac:dyDescent="0.2">
      <c r="B99" s="2"/>
    </row>
    <row r="100" spans="2:2" ht="11.45" customHeight="1" x14ac:dyDescent="0.2">
      <c r="B100" s="2"/>
    </row>
    <row r="101" spans="2:2" ht="11.45" customHeight="1" x14ac:dyDescent="0.2">
      <c r="B101" s="2"/>
    </row>
    <row r="102" spans="2:2" ht="11.45" customHeight="1" x14ac:dyDescent="0.2">
      <c r="B102" s="2"/>
    </row>
    <row r="103" spans="2:2" ht="11.45" customHeight="1" x14ac:dyDescent="0.2">
      <c r="B103" s="2"/>
    </row>
    <row r="104" spans="2:2" ht="11.45" customHeight="1" x14ac:dyDescent="0.2">
      <c r="B104" s="2"/>
    </row>
    <row r="105" spans="2:2" ht="11.45" customHeight="1" x14ac:dyDescent="0.2">
      <c r="B105" s="2"/>
    </row>
    <row r="106" spans="2:2" ht="11.45" customHeight="1" x14ac:dyDescent="0.2">
      <c r="B106" s="2"/>
    </row>
    <row r="107" spans="2:2" ht="11.45" customHeight="1" x14ac:dyDescent="0.2">
      <c r="B107" s="2"/>
    </row>
    <row r="108" spans="2:2" ht="11.45" customHeight="1" x14ac:dyDescent="0.2">
      <c r="B108" s="2"/>
    </row>
    <row r="109" spans="2:2" ht="11.45" customHeight="1" x14ac:dyDescent="0.2">
      <c r="B109" s="2"/>
    </row>
    <row r="110" spans="2:2" ht="11.45" customHeight="1" x14ac:dyDescent="0.2">
      <c r="B110" s="2"/>
    </row>
    <row r="111" spans="2:2" ht="11.45" customHeight="1" x14ac:dyDescent="0.2">
      <c r="B111" s="2"/>
    </row>
    <row r="112" spans="2:2" ht="11.45" customHeight="1" x14ac:dyDescent="0.2">
      <c r="B112" s="2"/>
    </row>
    <row r="113" spans="2:2" ht="11.45" customHeight="1" x14ac:dyDescent="0.2">
      <c r="B113" s="2"/>
    </row>
    <row r="114" spans="2:2" ht="11.45" customHeight="1" x14ac:dyDescent="0.2">
      <c r="B114" s="2"/>
    </row>
    <row r="115" spans="2:2" ht="11.45" customHeight="1" x14ac:dyDescent="0.2">
      <c r="B115" s="2"/>
    </row>
    <row r="116" spans="2:2" ht="11.45" customHeight="1" x14ac:dyDescent="0.2">
      <c r="B116" s="2"/>
    </row>
    <row r="117" spans="2:2" ht="11.45" customHeight="1" x14ac:dyDescent="0.2">
      <c r="B117" s="2"/>
    </row>
    <row r="118" spans="2:2" ht="11.45" customHeight="1" x14ac:dyDescent="0.2">
      <c r="B118" s="2"/>
    </row>
    <row r="119" spans="2:2" ht="11.45" customHeight="1" x14ac:dyDescent="0.2">
      <c r="B119" s="2"/>
    </row>
    <row r="120" spans="2:2" ht="11.45" customHeight="1" x14ac:dyDescent="0.2">
      <c r="B120" s="2"/>
    </row>
    <row r="121" spans="2:2" ht="11.45" customHeight="1" x14ac:dyDescent="0.2">
      <c r="B121" s="2"/>
    </row>
    <row r="122" spans="2:2" ht="11.45" customHeight="1" x14ac:dyDescent="0.2">
      <c r="B122" s="2"/>
    </row>
    <row r="123" spans="2:2" ht="11.45" customHeight="1" x14ac:dyDescent="0.2">
      <c r="B123" s="2"/>
    </row>
    <row r="124" spans="2:2" ht="11.45" customHeight="1" x14ac:dyDescent="0.2">
      <c r="B124" s="2"/>
    </row>
    <row r="125" spans="2:2" ht="11.45" customHeight="1" x14ac:dyDescent="0.2">
      <c r="B125" s="2"/>
    </row>
    <row r="126" spans="2:2" ht="11.45" customHeight="1" x14ac:dyDescent="0.2">
      <c r="B126" s="2"/>
    </row>
    <row r="127" spans="2:2" ht="11.45" customHeight="1" x14ac:dyDescent="0.2">
      <c r="B127" s="2"/>
    </row>
    <row r="128" spans="2:2" ht="11.45" customHeight="1" x14ac:dyDescent="0.2">
      <c r="B128" s="2"/>
    </row>
    <row r="129" spans="2:2" ht="11.45" customHeight="1" x14ac:dyDescent="0.2">
      <c r="B129" s="2"/>
    </row>
    <row r="130" spans="2:2" ht="11.45" customHeight="1" x14ac:dyDescent="0.2">
      <c r="B130" s="2"/>
    </row>
    <row r="131" spans="2:2" ht="11.45" customHeight="1" x14ac:dyDescent="0.2">
      <c r="B131" s="2"/>
    </row>
    <row r="132" spans="2:2" ht="11.45" customHeight="1" x14ac:dyDescent="0.2">
      <c r="B132" s="2"/>
    </row>
    <row r="133" spans="2:2" ht="11.45" customHeight="1" x14ac:dyDescent="0.2">
      <c r="B133" s="2"/>
    </row>
    <row r="134" spans="2:2" ht="11.45" customHeight="1" x14ac:dyDescent="0.2">
      <c r="B134" s="2"/>
    </row>
    <row r="135" spans="2:2" ht="11.45" customHeight="1" x14ac:dyDescent="0.2">
      <c r="B135" s="2"/>
    </row>
    <row r="136" spans="2:2" ht="11.45" customHeight="1" x14ac:dyDescent="0.2">
      <c r="B136" s="2"/>
    </row>
    <row r="137" spans="2:2" ht="11.45" customHeight="1" x14ac:dyDescent="0.2">
      <c r="B137" s="2"/>
    </row>
    <row r="138" spans="2:2" ht="11.45" customHeight="1" x14ac:dyDescent="0.2">
      <c r="B138" s="2"/>
    </row>
    <row r="139" spans="2:2" ht="11.45" customHeight="1" x14ac:dyDescent="0.2">
      <c r="B139" s="2"/>
    </row>
    <row r="140" spans="2:2" ht="11.45" customHeight="1" x14ac:dyDescent="0.2">
      <c r="B140" s="2"/>
    </row>
    <row r="141" spans="2:2" ht="11.45" customHeight="1" x14ac:dyDescent="0.2">
      <c r="B141" s="2"/>
    </row>
    <row r="142" spans="2:2" ht="11.45" customHeight="1" x14ac:dyDescent="0.2">
      <c r="B142" s="2"/>
    </row>
    <row r="143" spans="2:2" ht="11.45" customHeight="1" x14ac:dyDescent="0.2">
      <c r="B143" s="2"/>
    </row>
    <row r="144" spans="2:2" ht="11.45" customHeight="1" x14ac:dyDescent="0.2">
      <c r="B144" s="2"/>
    </row>
    <row r="145" spans="2:2" ht="11.45" customHeight="1" x14ac:dyDescent="0.2">
      <c r="B145" s="2"/>
    </row>
    <row r="146" spans="2:2" ht="11.45" customHeight="1" x14ac:dyDescent="0.2">
      <c r="B146" s="2"/>
    </row>
    <row r="147" spans="2:2" ht="11.45" customHeight="1" x14ac:dyDescent="0.2">
      <c r="B147" s="2"/>
    </row>
    <row r="148" spans="2:2" ht="11.45" customHeight="1" x14ac:dyDescent="0.2">
      <c r="B148" s="2"/>
    </row>
    <row r="149" spans="2:2" ht="11.45" customHeight="1" x14ac:dyDescent="0.2">
      <c r="B149" s="2"/>
    </row>
    <row r="150" spans="2:2" ht="11.45" customHeight="1" x14ac:dyDescent="0.2">
      <c r="B150" s="2"/>
    </row>
    <row r="151" spans="2:2" ht="11.45" customHeight="1" x14ac:dyDescent="0.2">
      <c r="B151" s="2"/>
    </row>
    <row r="152" spans="2:2" ht="11.45" customHeight="1" x14ac:dyDescent="0.2">
      <c r="B152" s="2"/>
    </row>
    <row r="153" spans="2:2" ht="11.45" customHeight="1" x14ac:dyDescent="0.2">
      <c r="B153" s="2"/>
    </row>
    <row r="154" spans="2:2" ht="11.45" customHeight="1" x14ac:dyDescent="0.2">
      <c r="B154" s="2"/>
    </row>
    <row r="155" spans="2:2" ht="11.45" customHeight="1" x14ac:dyDescent="0.2">
      <c r="B155" s="2"/>
    </row>
    <row r="156" spans="2:2" ht="11.45" customHeight="1" x14ac:dyDescent="0.2">
      <c r="B156" s="2"/>
    </row>
    <row r="157" spans="2:2" ht="11.45" customHeight="1" x14ac:dyDescent="0.2">
      <c r="B157" s="2"/>
    </row>
    <row r="158" spans="2:2" ht="11.45" customHeight="1" x14ac:dyDescent="0.2">
      <c r="B158" s="2"/>
    </row>
    <row r="159" spans="2:2" ht="11.45" customHeight="1" x14ac:dyDescent="0.2">
      <c r="B159" s="2"/>
    </row>
    <row r="160" spans="2:2" ht="11.45" customHeight="1" x14ac:dyDescent="0.2">
      <c r="B160" s="2"/>
    </row>
    <row r="161" spans="2:2" ht="11.45" customHeight="1" x14ac:dyDescent="0.2">
      <c r="B161" s="2"/>
    </row>
    <row r="162" spans="2:2" ht="11.45" customHeight="1" x14ac:dyDescent="0.2">
      <c r="B162" s="2"/>
    </row>
    <row r="163" spans="2:2" ht="11.45" customHeight="1" x14ac:dyDescent="0.2">
      <c r="B163" s="2"/>
    </row>
    <row r="164" spans="2:2" ht="11.45" customHeight="1" x14ac:dyDescent="0.2">
      <c r="B164" s="2"/>
    </row>
    <row r="165" spans="2:2" ht="11.45" customHeight="1" x14ac:dyDescent="0.2">
      <c r="B165" s="2"/>
    </row>
    <row r="166" spans="2:2" ht="11.45" customHeight="1" x14ac:dyDescent="0.2">
      <c r="B166" s="2"/>
    </row>
    <row r="167" spans="2:2" ht="11.45" customHeight="1" x14ac:dyDescent="0.2">
      <c r="B167" s="2"/>
    </row>
    <row r="168" spans="2:2" ht="11.45" customHeight="1" x14ac:dyDescent="0.2">
      <c r="B168" s="2"/>
    </row>
    <row r="169" spans="2:2" ht="11.45" customHeight="1" x14ac:dyDescent="0.2">
      <c r="B169" s="2"/>
    </row>
    <row r="170" spans="2:2" ht="11.45" customHeight="1" x14ac:dyDescent="0.2">
      <c r="B170" s="2"/>
    </row>
    <row r="171" spans="2:2" ht="11.45" customHeight="1" x14ac:dyDescent="0.2">
      <c r="B171" s="2"/>
    </row>
    <row r="172" spans="2:2" ht="11.45" customHeight="1" x14ac:dyDescent="0.2">
      <c r="B172" s="2"/>
    </row>
    <row r="173" spans="2:2" ht="11.45" customHeight="1" x14ac:dyDescent="0.2">
      <c r="B173" s="2"/>
    </row>
    <row r="174" spans="2:2" ht="11.45" customHeight="1" x14ac:dyDescent="0.2">
      <c r="B174" s="2"/>
    </row>
    <row r="175" spans="2:2" ht="11.45" customHeight="1" x14ac:dyDescent="0.2">
      <c r="B175" s="2"/>
    </row>
    <row r="176" spans="2:2" ht="11.45" customHeight="1" x14ac:dyDescent="0.2">
      <c r="B176" s="2"/>
    </row>
    <row r="177" spans="2:2" ht="11.45" customHeight="1" x14ac:dyDescent="0.2">
      <c r="B177" s="2"/>
    </row>
    <row r="178" spans="2:2" ht="11.45" customHeight="1" x14ac:dyDescent="0.2">
      <c r="B178" s="2"/>
    </row>
    <row r="179" spans="2:2" ht="11.45" customHeight="1" x14ac:dyDescent="0.2">
      <c r="B179" s="2"/>
    </row>
    <row r="180" spans="2:2" ht="11.45" customHeight="1" x14ac:dyDescent="0.2">
      <c r="B180" s="2"/>
    </row>
    <row r="181" spans="2:2" ht="11.45" customHeight="1" x14ac:dyDescent="0.2">
      <c r="B181" s="2"/>
    </row>
    <row r="182" spans="2:2" ht="11.45" customHeight="1" x14ac:dyDescent="0.2">
      <c r="B182" s="2"/>
    </row>
    <row r="183" spans="2:2" ht="11.45" customHeight="1" x14ac:dyDescent="0.2">
      <c r="B183" s="2"/>
    </row>
    <row r="184" spans="2:2" ht="11.45" customHeight="1" x14ac:dyDescent="0.2">
      <c r="B184" s="2"/>
    </row>
    <row r="185" spans="2:2" ht="11.45" customHeight="1" x14ac:dyDescent="0.2">
      <c r="B185" s="2"/>
    </row>
    <row r="186" spans="2:2" ht="11.45" customHeight="1" x14ac:dyDescent="0.2">
      <c r="B186" s="2"/>
    </row>
    <row r="187" spans="2:2" ht="11.45" customHeight="1" x14ac:dyDescent="0.2">
      <c r="B187" s="2"/>
    </row>
    <row r="188" spans="2:2" ht="11.45" customHeight="1" x14ac:dyDescent="0.2">
      <c r="B188" s="2"/>
    </row>
    <row r="189" spans="2:2" ht="11.45" customHeight="1" x14ac:dyDescent="0.2">
      <c r="B189" s="2"/>
    </row>
    <row r="190" spans="2:2" ht="11.45" customHeight="1" x14ac:dyDescent="0.2">
      <c r="B190" s="2"/>
    </row>
    <row r="191" spans="2:2" ht="11.45" customHeight="1" x14ac:dyDescent="0.2">
      <c r="B191" s="2"/>
    </row>
    <row r="192" spans="2:2" ht="11.45" customHeight="1" x14ac:dyDescent="0.2">
      <c r="B192" s="2"/>
    </row>
    <row r="193" spans="2:2" ht="11.45" customHeight="1" x14ac:dyDescent="0.2">
      <c r="B193" s="2"/>
    </row>
  </sheetData>
  <phoneticPr fontId="0" type="noConversion"/>
  <pageMargins left="0.5" right="0.25" top="0.75" bottom="0.25" header="0.25" footer="0.33"/>
  <pageSetup paperSize="5" scale="90" orientation="portrait" r:id="rId1"/>
  <headerFooter alignWithMargins="0">
    <oddHeader xml:space="preserve">&amp;C&amp;24 2022 Municipal Recycling Report&amp;10 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>
    <pageSetUpPr fitToPage="1"/>
  </sheetPr>
  <dimension ref="A1:G193"/>
  <sheetViews>
    <sheetView topLeftCell="A41" workbookViewId="0">
      <selection activeCell="H64" sqref="H64"/>
    </sheetView>
  </sheetViews>
  <sheetFormatPr defaultRowHeight="11.45" customHeight="1" x14ac:dyDescent="0.2"/>
  <cols>
    <col min="1" max="1" width="61.140625" style="1" customWidth="1"/>
    <col min="2" max="2" width="5.7109375" style="1" customWidth="1"/>
    <col min="3" max="6" width="8.7109375" style="1" customWidth="1"/>
    <col min="7" max="16384" width="9.140625" style="1"/>
  </cols>
  <sheetData>
    <row r="1" spans="1:6" ht="25.5" x14ac:dyDescent="0.2">
      <c r="A1" s="3" t="s">
        <v>0</v>
      </c>
      <c r="B1" s="3" t="s">
        <v>1</v>
      </c>
      <c r="C1" s="51" t="s">
        <v>235</v>
      </c>
      <c r="D1" s="51" t="s">
        <v>237</v>
      </c>
      <c r="E1" s="51" t="s">
        <v>236</v>
      </c>
      <c r="F1" s="51" t="s">
        <v>238</v>
      </c>
    </row>
    <row r="2" spans="1:6" ht="12.75" x14ac:dyDescent="0.2">
      <c r="A2" s="9" t="s">
        <v>62</v>
      </c>
      <c r="B2" s="10">
        <v>38</v>
      </c>
      <c r="C2" s="18" t="s">
        <v>59</v>
      </c>
      <c r="D2" s="18" t="s">
        <v>61</v>
      </c>
      <c r="E2" s="18" t="s">
        <v>60</v>
      </c>
      <c r="F2" s="18" t="s">
        <v>61</v>
      </c>
    </row>
    <row r="3" spans="1:6" ht="15.75" x14ac:dyDescent="0.25">
      <c r="A3" s="13" t="s">
        <v>100</v>
      </c>
      <c r="B3" s="14">
        <v>925</v>
      </c>
      <c r="C3" s="18" t="s">
        <v>59</v>
      </c>
      <c r="D3" s="18" t="s">
        <v>61</v>
      </c>
      <c r="E3" s="18" t="s">
        <v>60</v>
      </c>
      <c r="F3" s="18" t="s">
        <v>61</v>
      </c>
    </row>
    <row r="4" spans="1:6" ht="12.75" x14ac:dyDescent="0.2">
      <c r="A4" s="9" t="s">
        <v>57</v>
      </c>
      <c r="B4" s="11"/>
      <c r="C4" s="18" t="s">
        <v>59</v>
      </c>
      <c r="D4" s="18" t="s">
        <v>59</v>
      </c>
      <c r="E4" s="18" t="s">
        <v>60</v>
      </c>
      <c r="F4" s="18" t="s">
        <v>59</v>
      </c>
    </row>
    <row r="5" spans="1:6" ht="12.75" x14ac:dyDescent="0.2">
      <c r="A5" s="9" t="s">
        <v>58</v>
      </c>
      <c r="B5" s="11"/>
      <c r="C5" s="18" t="s">
        <v>59</v>
      </c>
      <c r="D5" s="18" t="s">
        <v>59</v>
      </c>
      <c r="E5" s="18" t="s">
        <v>59</v>
      </c>
      <c r="F5" s="18" t="s">
        <v>59</v>
      </c>
    </row>
    <row r="6" spans="1:6" ht="13.15" customHeight="1" x14ac:dyDescent="0.2">
      <c r="A6" s="42" t="s">
        <v>174</v>
      </c>
      <c r="B6" s="35" t="s">
        <v>63</v>
      </c>
      <c r="C6" s="12">
        <f>26.91+3.23+0.85+0.78+3.24+24.85+0.78+3.25+24.73+2+3.27+1.71</f>
        <v>95.6</v>
      </c>
      <c r="D6" s="12"/>
      <c r="E6" s="12">
        <f>10.39+0.33+1.3+9.53+1.3+9.53+0.7+11.14</f>
        <v>44.220000000000006</v>
      </c>
      <c r="F6" s="12"/>
    </row>
    <row r="7" spans="1:6" ht="13.15" customHeight="1" x14ac:dyDescent="0.2">
      <c r="A7" s="42" t="s">
        <v>175</v>
      </c>
      <c r="B7" s="35" t="s">
        <v>56</v>
      </c>
      <c r="C7" s="12">
        <f>2.42+1.9+1.7+1.87</f>
        <v>7.8900000000000006</v>
      </c>
      <c r="D7" s="12"/>
      <c r="E7" s="12">
        <f>0.38+0.2808+0.54</f>
        <v>1.2008000000000001</v>
      </c>
      <c r="F7" s="12"/>
    </row>
    <row r="8" spans="1:6" ht="13.15" customHeight="1" x14ac:dyDescent="0.2">
      <c r="A8" s="33" t="s">
        <v>4</v>
      </c>
      <c r="B8" s="35" t="s">
        <v>5</v>
      </c>
      <c r="C8" s="12"/>
      <c r="D8" s="12"/>
      <c r="E8" s="12">
        <f>20.78</f>
        <v>20.78</v>
      </c>
      <c r="F8" s="12"/>
    </row>
    <row r="9" spans="1:6" ht="13.15" customHeight="1" x14ac:dyDescent="0.2">
      <c r="A9" s="33" t="s">
        <v>230</v>
      </c>
      <c r="B9" s="35" t="s">
        <v>182</v>
      </c>
      <c r="C9" s="12"/>
      <c r="D9" s="12"/>
      <c r="E9" s="12"/>
      <c r="F9" s="12"/>
    </row>
    <row r="10" spans="1:6" ht="13.15" customHeight="1" x14ac:dyDescent="0.2">
      <c r="A10" s="33" t="s">
        <v>176</v>
      </c>
      <c r="B10" s="35" t="s">
        <v>38</v>
      </c>
      <c r="C10" s="12"/>
      <c r="D10" s="12"/>
      <c r="E10" s="12"/>
      <c r="F10" s="12"/>
    </row>
    <row r="11" spans="1:6" ht="13.15" customHeight="1" x14ac:dyDescent="0.2">
      <c r="A11" s="33" t="s">
        <v>177</v>
      </c>
      <c r="B11" s="35" t="s">
        <v>41</v>
      </c>
      <c r="C11" s="12"/>
      <c r="D11" s="12"/>
      <c r="E11" s="12">
        <v>0.05</v>
      </c>
      <c r="F11" s="12"/>
    </row>
    <row r="12" spans="1:6" ht="13.15" customHeight="1" x14ac:dyDescent="0.2">
      <c r="A12" s="33" t="s">
        <v>39</v>
      </c>
      <c r="B12" s="35" t="s">
        <v>40</v>
      </c>
      <c r="C12" s="12"/>
      <c r="D12" s="12"/>
      <c r="E12" s="12"/>
      <c r="F12" s="12"/>
    </row>
    <row r="13" spans="1:6" ht="13.15" customHeight="1" x14ac:dyDescent="0.2">
      <c r="A13" s="33" t="s">
        <v>178</v>
      </c>
      <c r="B13" s="35" t="s">
        <v>42</v>
      </c>
      <c r="C13" s="12"/>
      <c r="D13" s="12"/>
      <c r="E13" s="12"/>
      <c r="F13" s="12"/>
    </row>
    <row r="14" spans="1:6" ht="13.15" customHeight="1" x14ac:dyDescent="0.2">
      <c r="A14" s="33" t="s">
        <v>43</v>
      </c>
      <c r="B14" s="35" t="s">
        <v>44</v>
      </c>
      <c r="C14" s="12"/>
      <c r="D14" s="12"/>
      <c r="E14" s="12"/>
      <c r="F14" s="12"/>
    </row>
    <row r="15" spans="1:6" ht="13.15" customHeight="1" x14ac:dyDescent="0.2">
      <c r="A15" s="33" t="s">
        <v>7</v>
      </c>
      <c r="B15" s="35" t="s">
        <v>8</v>
      </c>
      <c r="C15" s="12"/>
      <c r="D15" s="12"/>
      <c r="E15" s="12"/>
      <c r="F15" s="12"/>
    </row>
    <row r="16" spans="1:6" ht="13.15" customHeight="1" x14ac:dyDescent="0.2">
      <c r="A16" s="33" t="s">
        <v>188</v>
      </c>
      <c r="B16" s="35" t="s">
        <v>2</v>
      </c>
      <c r="C16" s="12"/>
      <c r="D16" s="12"/>
      <c r="E16" s="12"/>
      <c r="F16" s="12"/>
    </row>
    <row r="17" spans="1:6" ht="13.15" customHeight="1" x14ac:dyDescent="0.2">
      <c r="A17" s="33" t="s">
        <v>189</v>
      </c>
      <c r="B17" s="35" t="s">
        <v>10</v>
      </c>
      <c r="C17" s="12"/>
      <c r="D17" s="12"/>
      <c r="E17" s="12"/>
      <c r="F17" s="12"/>
    </row>
    <row r="18" spans="1:6" ht="13.15" customHeight="1" x14ac:dyDescent="0.2">
      <c r="A18" s="33" t="s">
        <v>190</v>
      </c>
      <c r="B18" s="35" t="s">
        <v>31</v>
      </c>
      <c r="C18" s="12"/>
      <c r="D18" s="12"/>
      <c r="E18" s="12"/>
      <c r="F18" s="12"/>
    </row>
    <row r="19" spans="1:6" ht="13.15" customHeight="1" x14ac:dyDescent="0.2">
      <c r="A19" s="33" t="s">
        <v>191</v>
      </c>
      <c r="B19" s="35" t="s">
        <v>3</v>
      </c>
      <c r="C19" s="12"/>
      <c r="D19" s="12"/>
      <c r="E19" s="12"/>
      <c r="F19" s="12"/>
    </row>
    <row r="20" spans="1:6" ht="13.15" customHeight="1" x14ac:dyDescent="0.2">
      <c r="A20" s="33" t="s">
        <v>192</v>
      </c>
      <c r="B20" s="36" t="s">
        <v>9</v>
      </c>
      <c r="C20" s="12"/>
      <c r="D20" s="12"/>
      <c r="E20" s="12"/>
      <c r="F20" s="12"/>
    </row>
    <row r="21" spans="1:6" ht="13.15" customHeight="1" x14ac:dyDescent="0.2">
      <c r="A21" s="33" t="s">
        <v>193</v>
      </c>
      <c r="B21" s="36" t="s">
        <v>32</v>
      </c>
      <c r="C21" s="12"/>
      <c r="D21" s="12"/>
      <c r="E21" s="12"/>
      <c r="F21" s="12"/>
    </row>
    <row r="22" spans="1:6" ht="13.15" customHeight="1" x14ac:dyDescent="0.2">
      <c r="A22" s="33" t="s">
        <v>194</v>
      </c>
      <c r="B22" s="36" t="s">
        <v>33</v>
      </c>
      <c r="C22" s="12"/>
      <c r="D22" s="12"/>
      <c r="E22" s="12"/>
      <c r="F22" s="12"/>
    </row>
    <row r="23" spans="1:6" ht="13.15" customHeight="1" x14ac:dyDescent="0.2">
      <c r="A23" s="33" t="s">
        <v>195</v>
      </c>
      <c r="B23" s="36" t="s">
        <v>34</v>
      </c>
      <c r="C23" s="12"/>
      <c r="D23" s="12"/>
      <c r="E23" s="12"/>
      <c r="F23" s="12"/>
    </row>
    <row r="24" spans="1:6" ht="13.15" customHeight="1" x14ac:dyDescent="0.2">
      <c r="A24" s="33" t="s">
        <v>196</v>
      </c>
      <c r="B24" s="36" t="s">
        <v>35</v>
      </c>
      <c r="C24" s="12"/>
      <c r="D24" s="12"/>
      <c r="E24" s="12"/>
      <c r="F24" s="12"/>
    </row>
    <row r="25" spans="1:6" ht="13.15" customHeight="1" x14ac:dyDescent="0.2">
      <c r="A25" s="33" t="s">
        <v>197</v>
      </c>
      <c r="B25" s="36" t="s">
        <v>36</v>
      </c>
      <c r="C25" s="12"/>
      <c r="D25" s="12"/>
      <c r="E25" s="12"/>
      <c r="F25" s="12"/>
    </row>
    <row r="26" spans="1:6" ht="13.15" customHeight="1" x14ac:dyDescent="0.2">
      <c r="A26" s="33" t="s">
        <v>198</v>
      </c>
      <c r="B26" s="36" t="s">
        <v>37</v>
      </c>
      <c r="C26" s="12"/>
      <c r="D26" s="12"/>
      <c r="E26" s="12"/>
      <c r="F26" s="12"/>
    </row>
    <row r="27" spans="1:6" ht="13.15" customHeight="1" x14ac:dyDescent="0.2">
      <c r="A27" s="33" t="s">
        <v>231</v>
      </c>
      <c r="B27" s="36" t="s">
        <v>53</v>
      </c>
      <c r="C27" s="12"/>
      <c r="D27" s="12"/>
      <c r="E27" s="12"/>
      <c r="F27" s="12"/>
    </row>
    <row r="28" spans="1:6" ht="13.15" customHeight="1" x14ac:dyDescent="0.2">
      <c r="A28" s="33" t="s">
        <v>179</v>
      </c>
      <c r="B28" s="35" t="s">
        <v>29</v>
      </c>
      <c r="C28" s="12"/>
      <c r="D28" s="12"/>
      <c r="E28" s="12"/>
      <c r="F28" s="12"/>
    </row>
    <row r="29" spans="1:6" ht="13.15" customHeight="1" x14ac:dyDescent="0.2">
      <c r="A29" s="43" t="s">
        <v>180</v>
      </c>
      <c r="B29" s="35" t="s">
        <v>11</v>
      </c>
      <c r="C29" s="12"/>
      <c r="D29" s="12"/>
      <c r="E29" s="12"/>
      <c r="F29" s="12"/>
    </row>
    <row r="30" spans="1:6" ht="13.15" customHeight="1" x14ac:dyDescent="0.2">
      <c r="A30" s="33" t="s">
        <v>18</v>
      </c>
      <c r="B30" s="35" t="s">
        <v>19</v>
      </c>
      <c r="C30" s="12"/>
      <c r="D30" s="12"/>
      <c r="E30" s="12"/>
      <c r="F30" s="12"/>
    </row>
    <row r="31" spans="1:6" ht="13.15" customHeight="1" x14ac:dyDescent="0.2">
      <c r="A31" s="33" t="s">
        <v>12</v>
      </c>
      <c r="B31" s="35" t="s">
        <v>13</v>
      </c>
      <c r="C31" s="12"/>
      <c r="D31" s="12"/>
      <c r="E31" s="12"/>
      <c r="F31" s="12"/>
    </row>
    <row r="32" spans="1:6" ht="13.15" customHeight="1" x14ac:dyDescent="0.2">
      <c r="A32" s="33" t="s">
        <v>16</v>
      </c>
      <c r="B32" s="35" t="s">
        <v>17</v>
      </c>
      <c r="C32" s="12"/>
      <c r="D32" s="12"/>
      <c r="E32" s="12"/>
      <c r="F32" s="12"/>
    </row>
    <row r="33" spans="1:6" ht="13.15" customHeight="1" x14ac:dyDescent="0.2">
      <c r="A33" s="33" t="s">
        <v>14</v>
      </c>
      <c r="B33" s="35" t="s">
        <v>15</v>
      </c>
      <c r="C33" s="12"/>
      <c r="D33" s="12"/>
      <c r="E33" s="12"/>
      <c r="F33" s="12"/>
    </row>
    <row r="34" spans="1:6" ht="13.15" customHeight="1" x14ac:dyDescent="0.2">
      <c r="A34" s="33" t="s">
        <v>20</v>
      </c>
      <c r="B34" s="35" t="s">
        <v>21</v>
      </c>
      <c r="C34" s="12"/>
      <c r="D34" s="12"/>
      <c r="E34" s="12"/>
      <c r="F34" s="12"/>
    </row>
    <row r="35" spans="1:6" ht="13.15" customHeight="1" x14ac:dyDescent="0.2">
      <c r="A35" s="33" t="s">
        <v>199</v>
      </c>
      <c r="B35" s="36" t="s">
        <v>45</v>
      </c>
      <c r="C35" s="12"/>
      <c r="D35" s="12"/>
      <c r="E35" s="12"/>
      <c r="F35" s="12"/>
    </row>
    <row r="36" spans="1:6" ht="13.15" customHeight="1" x14ac:dyDescent="0.2">
      <c r="A36" s="33" t="s">
        <v>200</v>
      </c>
      <c r="B36" s="36" t="s">
        <v>46</v>
      </c>
      <c r="C36" s="12"/>
      <c r="D36" s="12"/>
      <c r="E36" s="12"/>
      <c r="F36" s="12"/>
    </row>
    <row r="37" spans="1:6" ht="13.15" customHeight="1" x14ac:dyDescent="0.2">
      <c r="A37" s="33" t="s">
        <v>201</v>
      </c>
      <c r="B37" s="36" t="s">
        <v>47</v>
      </c>
      <c r="C37" s="12"/>
      <c r="D37" s="12"/>
      <c r="E37" s="12"/>
      <c r="F37" s="12"/>
    </row>
    <row r="38" spans="1:6" ht="13.15" customHeight="1" x14ac:dyDescent="0.2">
      <c r="A38" s="33" t="s">
        <v>202</v>
      </c>
      <c r="B38" s="36" t="s">
        <v>48</v>
      </c>
      <c r="C38" s="12"/>
      <c r="D38" s="12"/>
      <c r="E38" s="12"/>
      <c r="F38" s="12"/>
    </row>
    <row r="39" spans="1:6" ht="13.15" customHeight="1" x14ac:dyDescent="0.2">
      <c r="A39" s="33" t="s">
        <v>203</v>
      </c>
      <c r="B39" s="36" t="s">
        <v>49</v>
      </c>
      <c r="C39" s="12"/>
      <c r="D39" s="12"/>
      <c r="E39" s="12"/>
      <c r="F39" s="12"/>
    </row>
    <row r="40" spans="1:6" ht="13.15" customHeight="1" x14ac:dyDescent="0.2">
      <c r="A40" s="33" t="s">
        <v>204</v>
      </c>
      <c r="B40" s="36" t="s">
        <v>50</v>
      </c>
      <c r="C40" s="12"/>
      <c r="D40" s="12"/>
      <c r="E40" s="12"/>
      <c r="F40" s="12"/>
    </row>
    <row r="41" spans="1:6" ht="13.15" customHeight="1" x14ac:dyDescent="0.2">
      <c r="A41" s="33" t="s">
        <v>205</v>
      </c>
      <c r="B41" s="36" t="s">
        <v>51</v>
      </c>
      <c r="C41" s="12"/>
      <c r="D41" s="12"/>
      <c r="E41" s="12">
        <v>0.12</v>
      </c>
      <c r="F41" s="12"/>
    </row>
    <row r="42" spans="1:6" ht="13.15" customHeight="1" x14ac:dyDescent="0.2">
      <c r="A42" s="33" t="s">
        <v>206</v>
      </c>
      <c r="B42" s="36" t="s">
        <v>52</v>
      </c>
      <c r="C42" s="12"/>
      <c r="D42" s="12"/>
      <c r="E42" s="12"/>
      <c r="F42" s="12"/>
    </row>
    <row r="43" spans="1:6" ht="13.15" customHeight="1" x14ac:dyDescent="0.2">
      <c r="A43" s="33" t="s">
        <v>207</v>
      </c>
      <c r="B43" s="36" t="s">
        <v>6</v>
      </c>
      <c r="C43" s="12"/>
      <c r="D43" s="12"/>
      <c r="E43" s="12"/>
      <c r="F43" s="12"/>
    </row>
    <row r="44" spans="1:6" ht="13.15" customHeight="1" x14ac:dyDescent="0.2">
      <c r="A44" s="33" t="s">
        <v>233</v>
      </c>
      <c r="B44" s="36" t="s">
        <v>183</v>
      </c>
      <c r="C44" s="12"/>
      <c r="D44" s="12"/>
      <c r="E44" s="12"/>
      <c r="F44" s="12"/>
    </row>
    <row r="45" spans="1:6" ht="13.15" customHeight="1" x14ac:dyDescent="0.2">
      <c r="A45" s="33" t="s">
        <v>208</v>
      </c>
      <c r="B45" s="36" t="s">
        <v>184</v>
      </c>
      <c r="C45" s="12"/>
      <c r="D45" s="12"/>
      <c r="E45" s="12"/>
      <c r="F45" s="12"/>
    </row>
    <row r="46" spans="1:6" ht="13.15" customHeight="1" x14ac:dyDescent="0.2">
      <c r="A46" s="33" t="s">
        <v>209</v>
      </c>
      <c r="B46" s="36" t="s">
        <v>24</v>
      </c>
      <c r="C46" s="12"/>
      <c r="D46" s="12"/>
      <c r="E46" s="12"/>
      <c r="F46" s="12"/>
    </row>
    <row r="47" spans="1:6" ht="13.15" customHeight="1" x14ac:dyDescent="0.2">
      <c r="A47" s="33" t="s">
        <v>210</v>
      </c>
      <c r="B47" s="36" t="s">
        <v>25</v>
      </c>
      <c r="C47" s="12"/>
      <c r="D47" s="12"/>
      <c r="E47" s="12"/>
      <c r="F47" s="12"/>
    </row>
    <row r="48" spans="1:6" ht="13.15" customHeight="1" x14ac:dyDescent="0.2">
      <c r="A48" s="33" t="s">
        <v>211</v>
      </c>
      <c r="B48" s="36" t="s">
        <v>26</v>
      </c>
      <c r="C48" s="12"/>
      <c r="D48" s="12"/>
      <c r="E48" s="12"/>
      <c r="F48" s="12"/>
    </row>
    <row r="49" spans="1:7" ht="13.15" customHeight="1" x14ac:dyDescent="0.2">
      <c r="A49" s="33" t="s">
        <v>212</v>
      </c>
      <c r="B49" s="36" t="s">
        <v>27</v>
      </c>
      <c r="C49" s="12"/>
      <c r="D49" s="12"/>
      <c r="E49" s="12"/>
      <c r="F49" s="12"/>
    </row>
    <row r="50" spans="1:7" ht="13.15" customHeight="1" x14ac:dyDescent="0.2">
      <c r="A50" s="33" t="s">
        <v>213</v>
      </c>
      <c r="B50" s="36" t="s">
        <v>30</v>
      </c>
      <c r="C50" s="12"/>
      <c r="D50" s="12"/>
      <c r="E50" s="12"/>
      <c r="F50" s="12"/>
    </row>
    <row r="51" spans="1:7" ht="13.15" customHeight="1" x14ac:dyDescent="0.2">
      <c r="A51" s="33" t="s">
        <v>232</v>
      </c>
      <c r="B51" s="36" t="s">
        <v>28</v>
      </c>
      <c r="C51" s="12"/>
      <c r="D51" s="12"/>
      <c r="E51" s="12"/>
      <c r="F51" s="12"/>
    </row>
    <row r="52" spans="1:7" ht="13.15" customHeight="1" x14ac:dyDescent="0.2">
      <c r="A52" s="48" t="s">
        <v>22</v>
      </c>
      <c r="B52" s="49" t="s">
        <v>23</v>
      </c>
      <c r="C52" s="12"/>
      <c r="D52" s="12"/>
      <c r="E52" s="12"/>
      <c r="F52" s="12"/>
    </row>
    <row r="53" spans="1:7" ht="13.15" customHeight="1" x14ac:dyDescent="0.2">
      <c r="A53" s="33" t="s">
        <v>214</v>
      </c>
      <c r="B53" s="35" t="s">
        <v>215</v>
      </c>
      <c r="C53" s="12"/>
      <c r="D53" s="12"/>
      <c r="E53" s="12"/>
      <c r="F53" s="12"/>
    </row>
    <row r="54" spans="1:7" ht="13.15" customHeight="1" x14ac:dyDescent="0.2">
      <c r="A54" s="33" t="s">
        <v>216</v>
      </c>
      <c r="B54" s="35" t="s">
        <v>217</v>
      </c>
      <c r="C54" s="12"/>
      <c r="D54" s="12"/>
      <c r="E54" s="12"/>
      <c r="F54" s="12"/>
    </row>
    <row r="55" spans="1:7" ht="13.15" customHeight="1" x14ac:dyDescent="0.2">
      <c r="A55" s="33" t="s">
        <v>218</v>
      </c>
      <c r="B55" s="35" t="s">
        <v>219</v>
      </c>
      <c r="C55" s="12"/>
      <c r="D55" s="12"/>
      <c r="E55" s="12"/>
      <c r="F55" s="12"/>
    </row>
    <row r="56" spans="1:7" ht="13.15" customHeight="1" x14ac:dyDescent="0.2">
      <c r="A56" s="48" t="s">
        <v>220</v>
      </c>
      <c r="B56" s="49" t="s">
        <v>221</v>
      </c>
      <c r="C56" s="12"/>
      <c r="D56" s="12"/>
      <c r="E56" s="12"/>
      <c r="F56" s="12"/>
    </row>
    <row r="57" spans="1:7" ht="13.15" customHeight="1" x14ac:dyDescent="0.2">
      <c r="A57" s="48" t="s">
        <v>222</v>
      </c>
      <c r="B57" s="49" t="s">
        <v>223</v>
      </c>
      <c r="C57" s="12"/>
      <c r="D57" s="12"/>
      <c r="E57" s="12"/>
      <c r="F57" s="12"/>
    </row>
    <row r="58" spans="1:7" ht="13.15" customHeight="1" x14ac:dyDescent="0.2">
      <c r="A58" s="33" t="s">
        <v>224</v>
      </c>
      <c r="B58" s="35" t="s">
        <v>225</v>
      </c>
      <c r="C58" s="12"/>
      <c r="D58" s="12"/>
      <c r="E58" s="12"/>
      <c r="F58" s="12"/>
    </row>
    <row r="59" spans="1:7" ht="13.15" customHeight="1" x14ac:dyDescent="0.2">
      <c r="A59" s="33" t="s">
        <v>226</v>
      </c>
      <c r="B59" s="35" t="s">
        <v>227</v>
      </c>
      <c r="C59" s="12"/>
      <c r="D59" s="12"/>
      <c r="E59" s="12"/>
      <c r="F59" s="12"/>
    </row>
    <row r="60" spans="1:7" ht="13.15" customHeight="1" x14ac:dyDescent="0.2">
      <c r="A60" s="42" t="s">
        <v>228</v>
      </c>
      <c r="B60" s="35" t="s">
        <v>229</v>
      </c>
      <c r="C60" s="12"/>
      <c r="D60" s="12"/>
      <c r="E60" s="12"/>
      <c r="F60" s="12"/>
    </row>
    <row r="61" spans="1:7" ht="13.15" customHeight="1" x14ac:dyDescent="0.2">
      <c r="A61" s="33" t="s">
        <v>181</v>
      </c>
      <c r="B61" s="35" t="s">
        <v>185</v>
      </c>
      <c r="C61" s="12"/>
      <c r="D61" s="12"/>
      <c r="E61" s="12"/>
      <c r="F61" s="12"/>
    </row>
    <row r="62" spans="1:7" ht="13.15" customHeight="1" x14ac:dyDescent="0.2">
      <c r="A62" s="33" t="s">
        <v>54</v>
      </c>
      <c r="B62" s="35" t="s">
        <v>55</v>
      </c>
      <c r="C62" s="12"/>
      <c r="D62" s="12"/>
      <c r="E62" s="12"/>
      <c r="F62" s="12"/>
    </row>
    <row r="63" spans="1:7" ht="13.15" customHeight="1" x14ac:dyDescent="0.2">
      <c r="A63" s="43" t="s">
        <v>187</v>
      </c>
      <c r="B63" s="35" t="s">
        <v>186</v>
      </c>
      <c r="C63" s="12">
        <f>3.68</f>
        <v>3.68</v>
      </c>
      <c r="D63" s="12">
        <f>4.65</f>
        <v>4.6500000000000004</v>
      </c>
      <c r="E63" s="12"/>
      <c r="F63" s="12"/>
    </row>
    <row r="64" spans="1:7" ht="13.15" customHeight="1" x14ac:dyDescent="0.2">
      <c r="A64" s="4"/>
      <c r="B64" s="5"/>
      <c r="C64" s="25">
        <f>SUM(C6:C63)</f>
        <v>107.17</v>
      </c>
      <c r="D64" s="25">
        <f>SUM(D6:D63)</f>
        <v>4.6500000000000004</v>
      </c>
      <c r="E64" s="25">
        <f>SUM(E6:E63)</f>
        <v>66.370800000000017</v>
      </c>
      <c r="F64" s="25">
        <f>SUM(F6:F63)</f>
        <v>0</v>
      </c>
      <c r="G64" s="32">
        <f>SUM(C64:F64)</f>
        <v>178.19080000000002</v>
      </c>
    </row>
    <row r="65" spans="1:6" ht="13.15" customHeight="1" x14ac:dyDescent="0.2">
      <c r="A65" s="4"/>
      <c r="B65" s="5"/>
      <c r="C65" s="25"/>
      <c r="D65" s="25"/>
      <c r="E65" s="25"/>
      <c r="F65" s="25"/>
    </row>
    <row r="66" spans="1:6" ht="15" customHeight="1" x14ac:dyDescent="0.2">
      <c r="A66" s="6" t="s">
        <v>71</v>
      </c>
      <c r="B66" s="7" t="s">
        <v>64</v>
      </c>
      <c r="C66" s="19"/>
      <c r="D66" s="19"/>
      <c r="E66" s="20"/>
      <c r="F66" s="19"/>
    </row>
    <row r="67" spans="1:6" ht="15" customHeight="1" x14ac:dyDescent="0.2">
      <c r="A67" s="6" t="s">
        <v>65</v>
      </c>
      <c r="B67" s="7" t="s">
        <v>66</v>
      </c>
      <c r="C67" s="19"/>
      <c r="D67" s="19"/>
      <c r="E67" s="20"/>
      <c r="F67" s="19"/>
    </row>
    <row r="68" spans="1:6" ht="15" customHeight="1" x14ac:dyDescent="0.2">
      <c r="A68" s="6" t="s">
        <v>67</v>
      </c>
      <c r="B68" s="7" t="s">
        <v>68</v>
      </c>
      <c r="C68" s="19"/>
      <c r="D68" s="19"/>
      <c r="E68" s="28"/>
      <c r="F68" s="19"/>
    </row>
    <row r="69" spans="1:6" ht="15" customHeight="1" x14ac:dyDescent="0.2">
      <c r="A69" s="6" t="s">
        <v>73</v>
      </c>
      <c r="B69" s="7" t="s">
        <v>72</v>
      </c>
      <c r="C69" s="19"/>
      <c r="D69" s="19"/>
      <c r="E69" s="22"/>
      <c r="F69" s="19"/>
    </row>
    <row r="70" spans="1:6" ht="15" customHeight="1" x14ac:dyDescent="0.2">
      <c r="A70" s="6" t="s">
        <v>69</v>
      </c>
      <c r="B70" s="8" t="s">
        <v>74</v>
      </c>
      <c r="C70" s="19"/>
      <c r="D70" s="19"/>
      <c r="E70" s="20"/>
      <c r="F70" s="19"/>
    </row>
    <row r="71" spans="1:6" ht="15" customHeight="1" x14ac:dyDescent="0.2">
      <c r="A71" s="6" t="s">
        <v>70</v>
      </c>
      <c r="B71" s="8"/>
      <c r="C71" s="19"/>
      <c r="D71" s="19"/>
      <c r="E71" s="22"/>
      <c r="F71" s="19"/>
    </row>
    <row r="72" spans="1:6" ht="11.45" customHeight="1" x14ac:dyDescent="0.2">
      <c r="B72" s="2"/>
    </row>
    <row r="73" spans="1:6" ht="11.45" customHeight="1" x14ac:dyDescent="0.2">
      <c r="B73" s="2"/>
    </row>
    <row r="74" spans="1:6" ht="11.45" customHeight="1" x14ac:dyDescent="0.2">
      <c r="B74" s="2"/>
    </row>
    <row r="75" spans="1:6" ht="11.45" customHeight="1" x14ac:dyDescent="0.2">
      <c r="B75" s="2"/>
    </row>
    <row r="76" spans="1:6" ht="11.45" customHeight="1" x14ac:dyDescent="0.2">
      <c r="B76" s="2"/>
    </row>
    <row r="77" spans="1:6" ht="11.45" customHeight="1" x14ac:dyDescent="0.2">
      <c r="B77" s="2"/>
    </row>
    <row r="78" spans="1:6" ht="11.45" customHeight="1" x14ac:dyDescent="0.2">
      <c r="B78" s="2"/>
    </row>
    <row r="79" spans="1:6" ht="11.45" customHeight="1" x14ac:dyDescent="0.2">
      <c r="B79" s="2"/>
    </row>
    <row r="80" spans="1:6" ht="11.45" customHeight="1" x14ac:dyDescent="0.2">
      <c r="B80" s="2"/>
    </row>
    <row r="81" spans="2:2" ht="11.45" customHeight="1" x14ac:dyDescent="0.2">
      <c r="B81" s="2"/>
    </row>
    <row r="82" spans="2:2" ht="11.45" customHeight="1" x14ac:dyDescent="0.2">
      <c r="B82" s="2"/>
    </row>
    <row r="83" spans="2:2" ht="11.45" customHeight="1" x14ac:dyDescent="0.2">
      <c r="B83" s="2"/>
    </row>
    <row r="84" spans="2:2" ht="11.45" customHeight="1" x14ac:dyDescent="0.2">
      <c r="B84" s="2"/>
    </row>
    <row r="85" spans="2:2" ht="11.45" customHeight="1" x14ac:dyDescent="0.2">
      <c r="B85" s="2"/>
    </row>
    <row r="86" spans="2:2" ht="11.45" customHeight="1" x14ac:dyDescent="0.2">
      <c r="B86" s="2"/>
    </row>
    <row r="87" spans="2:2" ht="11.45" customHeight="1" x14ac:dyDescent="0.2">
      <c r="B87" s="2"/>
    </row>
    <row r="88" spans="2:2" ht="11.45" customHeight="1" x14ac:dyDescent="0.2">
      <c r="B88" s="2"/>
    </row>
    <row r="89" spans="2:2" ht="11.45" customHeight="1" x14ac:dyDescent="0.2">
      <c r="B89" s="2"/>
    </row>
    <row r="90" spans="2:2" ht="11.45" customHeight="1" x14ac:dyDescent="0.2">
      <c r="B90" s="2"/>
    </row>
    <row r="91" spans="2:2" ht="11.45" customHeight="1" x14ac:dyDescent="0.2">
      <c r="B91" s="2"/>
    </row>
    <row r="92" spans="2:2" ht="11.45" customHeight="1" x14ac:dyDescent="0.2">
      <c r="B92" s="2"/>
    </row>
    <row r="93" spans="2:2" ht="11.45" customHeight="1" x14ac:dyDescent="0.2">
      <c r="B93" s="2"/>
    </row>
    <row r="94" spans="2:2" ht="11.45" customHeight="1" x14ac:dyDescent="0.2">
      <c r="B94" s="2"/>
    </row>
    <row r="95" spans="2:2" ht="11.45" customHeight="1" x14ac:dyDescent="0.2">
      <c r="B95" s="2"/>
    </row>
    <row r="96" spans="2:2" ht="11.45" customHeight="1" x14ac:dyDescent="0.2">
      <c r="B96" s="2"/>
    </row>
    <row r="97" spans="2:2" ht="11.45" customHeight="1" x14ac:dyDescent="0.2">
      <c r="B97" s="2"/>
    </row>
    <row r="98" spans="2:2" ht="11.45" customHeight="1" x14ac:dyDescent="0.2">
      <c r="B98" s="2"/>
    </row>
    <row r="99" spans="2:2" ht="11.45" customHeight="1" x14ac:dyDescent="0.2">
      <c r="B99" s="2"/>
    </row>
    <row r="100" spans="2:2" ht="11.45" customHeight="1" x14ac:dyDescent="0.2">
      <c r="B100" s="2"/>
    </row>
    <row r="101" spans="2:2" ht="11.45" customHeight="1" x14ac:dyDescent="0.2">
      <c r="B101" s="2"/>
    </row>
    <row r="102" spans="2:2" ht="11.45" customHeight="1" x14ac:dyDescent="0.2">
      <c r="B102" s="2"/>
    </row>
    <row r="103" spans="2:2" ht="11.45" customHeight="1" x14ac:dyDescent="0.2">
      <c r="B103" s="2"/>
    </row>
    <row r="104" spans="2:2" ht="11.45" customHeight="1" x14ac:dyDescent="0.2">
      <c r="B104" s="2"/>
    </row>
    <row r="105" spans="2:2" ht="11.45" customHeight="1" x14ac:dyDescent="0.2">
      <c r="B105" s="2"/>
    </row>
    <row r="106" spans="2:2" ht="11.45" customHeight="1" x14ac:dyDescent="0.2">
      <c r="B106" s="2"/>
    </row>
    <row r="107" spans="2:2" ht="11.45" customHeight="1" x14ac:dyDescent="0.2">
      <c r="B107" s="2"/>
    </row>
    <row r="108" spans="2:2" ht="11.45" customHeight="1" x14ac:dyDescent="0.2">
      <c r="B108" s="2"/>
    </row>
    <row r="109" spans="2:2" ht="11.45" customHeight="1" x14ac:dyDescent="0.2">
      <c r="B109" s="2"/>
    </row>
    <row r="110" spans="2:2" ht="11.45" customHeight="1" x14ac:dyDescent="0.2">
      <c r="B110" s="2"/>
    </row>
    <row r="111" spans="2:2" ht="11.45" customHeight="1" x14ac:dyDescent="0.2">
      <c r="B111" s="2"/>
    </row>
    <row r="112" spans="2:2" ht="11.45" customHeight="1" x14ac:dyDescent="0.2">
      <c r="B112" s="2"/>
    </row>
    <row r="113" spans="2:2" ht="11.45" customHeight="1" x14ac:dyDescent="0.2">
      <c r="B113" s="2"/>
    </row>
    <row r="114" spans="2:2" ht="11.45" customHeight="1" x14ac:dyDescent="0.2">
      <c r="B114" s="2"/>
    </row>
    <row r="115" spans="2:2" ht="11.45" customHeight="1" x14ac:dyDescent="0.2">
      <c r="B115" s="2"/>
    </row>
    <row r="116" spans="2:2" ht="11.45" customHeight="1" x14ac:dyDescent="0.2">
      <c r="B116" s="2"/>
    </row>
    <row r="117" spans="2:2" ht="11.45" customHeight="1" x14ac:dyDescent="0.2">
      <c r="B117" s="2"/>
    </row>
    <row r="118" spans="2:2" ht="11.45" customHeight="1" x14ac:dyDescent="0.2">
      <c r="B118" s="2"/>
    </row>
    <row r="119" spans="2:2" ht="11.45" customHeight="1" x14ac:dyDescent="0.2">
      <c r="B119" s="2"/>
    </row>
    <row r="120" spans="2:2" ht="11.45" customHeight="1" x14ac:dyDescent="0.2">
      <c r="B120" s="2"/>
    </row>
    <row r="121" spans="2:2" ht="11.45" customHeight="1" x14ac:dyDescent="0.2">
      <c r="B121" s="2"/>
    </row>
    <row r="122" spans="2:2" ht="11.45" customHeight="1" x14ac:dyDescent="0.2">
      <c r="B122" s="2"/>
    </row>
    <row r="123" spans="2:2" ht="11.45" customHeight="1" x14ac:dyDescent="0.2">
      <c r="B123" s="2"/>
    </row>
    <row r="124" spans="2:2" ht="11.45" customHeight="1" x14ac:dyDescent="0.2">
      <c r="B124" s="2"/>
    </row>
    <row r="125" spans="2:2" ht="11.45" customHeight="1" x14ac:dyDescent="0.2">
      <c r="B125" s="2"/>
    </row>
    <row r="126" spans="2:2" ht="11.45" customHeight="1" x14ac:dyDescent="0.2">
      <c r="B126" s="2"/>
    </row>
    <row r="127" spans="2:2" ht="11.45" customHeight="1" x14ac:dyDescent="0.2">
      <c r="B127" s="2"/>
    </row>
    <row r="128" spans="2:2" ht="11.45" customHeight="1" x14ac:dyDescent="0.2">
      <c r="B128" s="2"/>
    </row>
    <row r="129" spans="2:2" ht="11.45" customHeight="1" x14ac:dyDescent="0.2">
      <c r="B129" s="2"/>
    </row>
    <row r="130" spans="2:2" ht="11.45" customHeight="1" x14ac:dyDescent="0.2">
      <c r="B130" s="2"/>
    </row>
    <row r="131" spans="2:2" ht="11.45" customHeight="1" x14ac:dyDescent="0.2">
      <c r="B131" s="2"/>
    </row>
    <row r="132" spans="2:2" ht="11.45" customHeight="1" x14ac:dyDescent="0.2">
      <c r="B132" s="2"/>
    </row>
    <row r="133" spans="2:2" ht="11.45" customHeight="1" x14ac:dyDescent="0.2">
      <c r="B133" s="2"/>
    </row>
    <row r="134" spans="2:2" ht="11.45" customHeight="1" x14ac:dyDescent="0.2">
      <c r="B134" s="2"/>
    </row>
    <row r="135" spans="2:2" ht="11.45" customHeight="1" x14ac:dyDescent="0.2">
      <c r="B135" s="2"/>
    </row>
    <row r="136" spans="2:2" ht="11.45" customHeight="1" x14ac:dyDescent="0.2">
      <c r="B136" s="2"/>
    </row>
    <row r="137" spans="2:2" ht="11.45" customHeight="1" x14ac:dyDescent="0.2">
      <c r="B137" s="2"/>
    </row>
    <row r="138" spans="2:2" ht="11.45" customHeight="1" x14ac:dyDescent="0.2">
      <c r="B138" s="2"/>
    </row>
    <row r="139" spans="2:2" ht="11.45" customHeight="1" x14ac:dyDescent="0.2">
      <c r="B139" s="2"/>
    </row>
    <row r="140" spans="2:2" ht="11.45" customHeight="1" x14ac:dyDescent="0.2">
      <c r="B140" s="2"/>
    </row>
    <row r="141" spans="2:2" ht="11.45" customHeight="1" x14ac:dyDescent="0.2">
      <c r="B141" s="2"/>
    </row>
    <row r="142" spans="2:2" ht="11.45" customHeight="1" x14ac:dyDescent="0.2">
      <c r="B142" s="2"/>
    </row>
    <row r="143" spans="2:2" ht="11.45" customHeight="1" x14ac:dyDescent="0.2">
      <c r="B143" s="2"/>
    </row>
    <row r="144" spans="2:2" ht="11.45" customHeight="1" x14ac:dyDescent="0.2">
      <c r="B144" s="2"/>
    </row>
    <row r="145" spans="2:2" ht="11.45" customHeight="1" x14ac:dyDescent="0.2">
      <c r="B145" s="2"/>
    </row>
    <row r="146" spans="2:2" ht="11.45" customHeight="1" x14ac:dyDescent="0.2">
      <c r="B146" s="2"/>
    </row>
    <row r="147" spans="2:2" ht="11.45" customHeight="1" x14ac:dyDescent="0.2">
      <c r="B147" s="2"/>
    </row>
    <row r="148" spans="2:2" ht="11.45" customHeight="1" x14ac:dyDescent="0.2">
      <c r="B148" s="2"/>
    </row>
    <row r="149" spans="2:2" ht="11.45" customHeight="1" x14ac:dyDescent="0.2">
      <c r="B149" s="2"/>
    </row>
    <row r="150" spans="2:2" ht="11.45" customHeight="1" x14ac:dyDescent="0.2">
      <c r="B150" s="2"/>
    </row>
    <row r="151" spans="2:2" ht="11.45" customHeight="1" x14ac:dyDescent="0.2">
      <c r="B151" s="2"/>
    </row>
    <row r="152" spans="2:2" ht="11.45" customHeight="1" x14ac:dyDescent="0.2">
      <c r="B152" s="2"/>
    </row>
    <row r="153" spans="2:2" ht="11.45" customHeight="1" x14ac:dyDescent="0.2">
      <c r="B153" s="2"/>
    </row>
    <row r="154" spans="2:2" ht="11.45" customHeight="1" x14ac:dyDescent="0.2">
      <c r="B154" s="2"/>
    </row>
    <row r="155" spans="2:2" ht="11.45" customHeight="1" x14ac:dyDescent="0.2">
      <c r="B155" s="2"/>
    </row>
    <row r="156" spans="2:2" ht="11.45" customHeight="1" x14ac:dyDescent="0.2">
      <c r="B156" s="2"/>
    </row>
    <row r="157" spans="2:2" ht="11.45" customHeight="1" x14ac:dyDescent="0.2">
      <c r="B157" s="2"/>
    </row>
    <row r="158" spans="2:2" ht="11.45" customHeight="1" x14ac:dyDescent="0.2">
      <c r="B158" s="2"/>
    </row>
    <row r="159" spans="2:2" ht="11.45" customHeight="1" x14ac:dyDescent="0.2">
      <c r="B159" s="2"/>
    </row>
    <row r="160" spans="2:2" ht="11.45" customHeight="1" x14ac:dyDescent="0.2">
      <c r="B160" s="2"/>
    </row>
    <row r="161" spans="2:2" ht="11.45" customHeight="1" x14ac:dyDescent="0.2">
      <c r="B161" s="2"/>
    </row>
    <row r="162" spans="2:2" ht="11.45" customHeight="1" x14ac:dyDescent="0.2">
      <c r="B162" s="2"/>
    </row>
    <row r="163" spans="2:2" ht="11.45" customHeight="1" x14ac:dyDescent="0.2">
      <c r="B163" s="2"/>
    </row>
    <row r="164" spans="2:2" ht="11.45" customHeight="1" x14ac:dyDescent="0.2">
      <c r="B164" s="2"/>
    </row>
    <row r="165" spans="2:2" ht="11.45" customHeight="1" x14ac:dyDescent="0.2">
      <c r="B165" s="2"/>
    </row>
    <row r="166" spans="2:2" ht="11.45" customHeight="1" x14ac:dyDescent="0.2">
      <c r="B166" s="2"/>
    </row>
    <row r="167" spans="2:2" ht="11.45" customHeight="1" x14ac:dyDescent="0.2">
      <c r="B167" s="2"/>
    </row>
    <row r="168" spans="2:2" ht="11.45" customHeight="1" x14ac:dyDescent="0.2">
      <c r="B168" s="2"/>
    </row>
    <row r="169" spans="2:2" ht="11.45" customHeight="1" x14ac:dyDescent="0.2">
      <c r="B169" s="2"/>
    </row>
    <row r="170" spans="2:2" ht="11.45" customHeight="1" x14ac:dyDescent="0.2">
      <c r="B170" s="2"/>
    </row>
    <row r="171" spans="2:2" ht="11.45" customHeight="1" x14ac:dyDescent="0.2">
      <c r="B171" s="2"/>
    </row>
    <row r="172" spans="2:2" ht="11.45" customHeight="1" x14ac:dyDescent="0.2">
      <c r="B172" s="2"/>
    </row>
    <row r="173" spans="2:2" ht="11.45" customHeight="1" x14ac:dyDescent="0.2">
      <c r="B173" s="2"/>
    </row>
    <row r="174" spans="2:2" ht="11.45" customHeight="1" x14ac:dyDescent="0.2">
      <c r="B174" s="2"/>
    </row>
    <row r="175" spans="2:2" ht="11.45" customHeight="1" x14ac:dyDescent="0.2">
      <c r="B175" s="2"/>
    </row>
    <row r="176" spans="2:2" ht="11.45" customHeight="1" x14ac:dyDescent="0.2">
      <c r="B176" s="2"/>
    </row>
    <row r="177" spans="2:2" ht="11.45" customHeight="1" x14ac:dyDescent="0.2">
      <c r="B177" s="2"/>
    </row>
    <row r="178" spans="2:2" ht="11.45" customHeight="1" x14ac:dyDescent="0.2">
      <c r="B178" s="2"/>
    </row>
    <row r="179" spans="2:2" ht="11.45" customHeight="1" x14ac:dyDescent="0.2">
      <c r="B179" s="2"/>
    </row>
    <row r="180" spans="2:2" ht="11.45" customHeight="1" x14ac:dyDescent="0.2">
      <c r="B180" s="2"/>
    </row>
    <row r="181" spans="2:2" ht="11.45" customHeight="1" x14ac:dyDescent="0.2">
      <c r="B181" s="2"/>
    </row>
    <row r="182" spans="2:2" ht="11.45" customHeight="1" x14ac:dyDescent="0.2">
      <c r="B182" s="2"/>
    </row>
    <row r="183" spans="2:2" ht="11.45" customHeight="1" x14ac:dyDescent="0.2">
      <c r="B183" s="2"/>
    </row>
    <row r="184" spans="2:2" ht="11.45" customHeight="1" x14ac:dyDescent="0.2">
      <c r="B184" s="2"/>
    </row>
    <row r="185" spans="2:2" ht="11.45" customHeight="1" x14ac:dyDescent="0.2">
      <c r="B185" s="2"/>
    </row>
    <row r="186" spans="2:2" ht="11.45" customHeight="1" x14ac:dyDescent="0.2">
      <c r="B186" s="2"/>
    </row>
    <row r="187" spans="2:2" ht="11.45" customHeight="1" x14ac:dyDescent="0.2">
      <c r="B187" s="2"/>
    </row>
    <row r="188" spans="2:2" ht="11.45" customHeight="1" x14ac:dyDescent="0.2">
      <c r="B188" s="2"/>
    </row>
    <row r="189" spans="2:2" ht="11.45" customHeight="1" x14ac:dyDescent="0.2">
      <c r="B189" s="2"/>
    </row>
    <row r="190" spans="2:2" ht="11.45" customHeight="1" x14ac:dyDescent="0.2">
      <c r="B190" s="2"/>
    </row>
    <row r="191" spans="2:2" ht="11.45" customHeight="1" x14ac:dyDescent="0.2">
      <c r="B191" s="2"/>
    </row>
    <row r="192" spans="2:2" ht="11.45" customHeight="1" x14ac:dyDescent="0.2">
      <c r="B192" s="2"/>
    </row>
    <row r="193" spans="2:2" ht="11.45" customHeight="1" x14ac:dyDescent="0.2">
      <c r="B193" s="2"/>
    </row>
  </sheetData>
  <phoneticPr fontId="0" type="noConversion"/>
  <pageMargins left="0.25" right="0.25" top="0.75" bottom="0.25" header="0.25" footer="0.33"/>
  <pageSetup paperSize="5" scale="93" orientation="portrait" r:id="rId1"/>
  <headerFooter alignWithMargins="0">
    <oddHeader xml:space="preserve">&amp;C&amp;24 2022 Municipal Recycling Report&amp;10 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>
    <pageSetUpPr fitToPage="1"/>
  </sheetPr>
  <dimension ref="A1:G193"/>
  <sheetViews>
    <sheetView topLeftCell="A31" workbookViewId="0">
      <selection activeCell="E35" sqref="E35"/>
    </sheetView>
  </sheetViews>
  <sheetFormatPr defaultRowHeight="11.45" customHeight="1" x14ac:dyDescent="0.2"/>
  <cols>
    <col min="1" max="1" width="61.140625" style="1" customWidth="1"/>
    <col min="2" max="2" width="5.7109375" style="1" customWidth="1"/>
    <col min="3" max="6" width="8.7109375" style="1" customWidth="1"/>
    <col min="7" max="16384" width="9.140625" style="1"/>
  </cols>
  <sheetData>
    <row r="1" spans="1:6" ht="25.5" x14ac:dyDescent="0.2">
      <c r="A1" s="3" t="s">
        <v>0</v>
      </c>
      <c r="B1" s="3" t="s">
        <v>1</v>
      </c>
      <c r="C1" s="51" t="s">
        <v>235</v>
      </c>
      <c r="D1" s="51" t="s">
        <v>237</v>
      </c>
      <c r="E1" s="51" t="s">
        <v>236</v>
      </c>
      <c r="F1" s="51" t="s">
        <v>238</v>
      </c>
    </row>
    <row r="2" spans="1:6" ht="12.75" x14ac:dyDescent="0.2">
      <c r="A2" s="9" t="s">
        <v>62</v>
      </c>
      <c r="B2" s="10">
        <v>38</v>
      </c>
      <c r="C2" s="18" t="s">
        <v>59</v>
      </c>
      <c r="D2" s="18" t="s">
        <v>61</v>
      </c>
      <c r="E2" s="18" t="s">
        <v>60</v>
      </c>
      <c r="F2" s="18" t="s">
        <v>61</v>
      </c>
    </row>
    <row r="3" spans="1:6" ht="15.75" x14ac:dyDescent="0.25">
      <c r="A3" s="13" t="s">
        <v>75</v>
      </c>
      <c r="B3" s="14">
        <v>926</v>
      </c>
      <c r="C3" s="18" t="s">
        <v>59</v>
      </c>
      <c r="D3" s="18" t="s">
        <v>61</v>
      </c>
      <c r="E3" s="18" t="s">
        <v>60</v>
      </c>
      <c r="F3" s="18" t="s">
        <v>61</v>
      </c>
    </row>
    <row r="4" spans="1:6" ht="12.75" x14ac:dyDescent="0.2">
      <c r="A4" s="9" t="s">
        <v>57</v>
      </c>
      <c r="B4" s="11"/>
      <c r="C4" s="18" t="s">
        <v>59</v>
      </c>
      <c r="D4" s="18" t="s">
        <v>59</v>
      </c>
      <c r="E4" s="18" t="s">
        <v>60</v>
      </c>
      <c r="F4" s="18" t="s">
        <v>59</v>
      </c>
    </row>
    <row r="5" spans="1:6" ht="12.75" x14ac:dyDescent="0.2">
      <c r="A5" s="9" t="s">
        <v>58</v>
      </c>
      <c r="B5" s="11"/>
      <c r="C5" s="18" t="s">
        <v>59</v>
      </c>
      <c r="D5" s="18" t="s">
        <v>59</v>
      </c>
      <c r="E5" s="18" t="s">
        <v>59</v>
      </c>
      <c r="F5" s="18" t="s">
        <v>59</v>
      </c>
    </row>
    <row r="6" spans="1:6" ht="13.15" customHeight="1" x14ac:dyDescent="0.2">
      <c r="A6" s="42" t="s">
        <v>174</v>
      </c>
      <c r="B6" s="35" t="s">
        <v>63</v>
      </c>
      <c r="C6" s="12">
        <v>43.26</v>
      </c>
      <c r="D6" s="12"/>
      <c r="E6" s="12">
        <f>9.18+16.19</f>
        <v>25.37</v>
      </c>
      <c r="F6" s="12"/>
    </row>
    <row r="7" spans="1:6" ht="13.15" customHeight="1" x14ac:dyDescent="0.2">
      <c r="A7" s="42" t="s">
        <v>175</v>
      </c>
      <c r="B7" s="35" t="s">
        <v>56</v>
      </c>
      <c r="C7" s="12"/>
      <c r="D7" s="12"/>
      <c r="E7" s="12">
        <v>2.37</v>
      </c>
      <c r="F7" s="12"/>
    </row>
    <row r="8" spans="1:6" ht="13.15" customHeight="1" x14ac:dyDescent="0.2">
      <c r="A8" s="33" t="s">
        <v>4</v>
      </c>
      <c r="B8" s="35" t="s">
        <v>5</v>
      </c>
      <c r="C8" s="12"/>
      <c r="D8" s="12"/>
      <c r="E8" s="12">
        <f>2.9+1.75+1.15+24.37</f>
        <v>30.17</v>
      </c>
      <c r="F8" s="12">
        <v>758</v>
      </c>
    </row>
    <row r="9" spans="1:6" ht="13.15" customHeight="1" x14ac:dyDescent="0.2">
      <c r="A9" s="33" t="s">
        <v>230</v>
      </c>
      <c r="B9" s="35" t="s">
        <v>182</v>
      </c>
      <c r="C9" s="12"/>
      <c r="D9" s="12"/>
      <c r="E9" s="12"/>
      <c r="F9" s="12"/>
    </row>
    <row r="10" spans="1:6" ht="13.15" customHeight="1" x14ac:dyDescent="0.2">
      <c r="A10" s="33" t="s">
        <v>176</v>
      </c>
      <c r="B10" s="35" t="s">
        <v>38</v>
      </c>
      <c r="C10" s="12"/>
      <c r="D10" s="12"/>
      <c r="E10" s="12"/>
      <c r="F10" s="12"/>
    </row>
    <row r="11" spans="1:6" ht="13.15" customHeight="1" x14ac:dyDescent="0.2">
      <c r="A11" s="33" t="s">
        <v>177</v>
      </c>
      <c r="B11" s="35" t="s">
        <v>41</v>
      </c>
      <c r="C11" s="12"/>
      <c r="D11" s="12"/>
      <c r="E11" s="12">
        <v>10</v>
      </c>
      <c r="F11" s="12">
        <v>100</v>
      </c>
    </row>
    <row r="12" spans="1:6" ht="13.15" customHeight="1" x14ac:dyDescent="0.2">
      <c r="A12" s="33" t="s">
        <v>39</v>
      </c>
      <c r="B12" s="35" t="s">
        <v>40</v>
      </c>
      <c r="C12" s="12"/>
      <c r="D12" s="12"/>
      <c r="E12" s="12"/>
      <c r="F12" s="12"/>
    </row>
    <row r="13" spans="1:6" ht="13.15" customHeight="1" x14ac:dyDescent="0.2">
      <c r="A13" s="33" t="s">
        <v>178</v>
      </c>
      <c r="B13" s="35" t="s">
        <v>42</v>
      </c>
      <c r="C13" s="12"/>
      <c r="D13" s="12"/>
      <c r="E13" s="12">
        <v>0.02</v>
      </c>
      <c r="F13" s="12">
        <v>168</v>
      </c>
    </row>
    <row r="14" spans="1:6" ht="13.15" customHeight="1" x14ac:dyDescent="0.2">
      <c r="A14" s="33" t="s">
        <v>43</v>
      </c>
      <c r="B14" s="35" t="s">
        <v>44</v>
      </c>
      <c r="C14" s="12"/>
      <c r="D14" s="12"/>
      <c r="E14" s="12"/>
      <c r="F14" s="12"/>
    </row>
    <row r="15" spans="1:6" ht="13.15" customHeight="1" x14ac:dyDescent="0.2">
      <c r="A15" s="33" t="s">
        <v>7</v>
      </c>
      <c r="B15" s="35" t="s">
        <v>8</v>
      </c>
      <c r="C15" s="12"/>
      <c r="D15" s="12"/>
      <c r="E15" s="12"/>
      <c r="F15" s="12"/>
    </row>
    <row r="16" spans="1:6" ht="13.15" customHeight="1" x14ac:dyDescent="0.2">
      <c r="A16" s="33" t="s">
        <v>188</v>
      </c>
      <c r="B16" s="35" t="s">
        <v>2</v>
      </c>
      <c r="C16" s="12"/>
      <c r="D16" s="12"/>
      <c r="E16" s="12">
        <v>7.0000000000000007E-2</v>
      </c>
      <c r="F16" s="12"/>
    </row>
    <row r="17" spans="1:6" ht="13.15" customHeight="1" x14ac:dyDescent="0.2">
      <c r="A17" s="33" t="s">
        <v>189</v>
      </c>
      <c r="B17" s="35" t="s">
        <v>10</v>
      </c>
      <c r="C17" s="12"/>
      <c r="D17" s="12"/>
      <c r="E17" s="12"/>
      <c r="F17" s="12"/>
    </row>
    <row r="18" spans="1:6" ht="13.15" customHeight="1" x14ac:dyDescent="0.2">
      <c r="A18" s="33" t="s">
        <v>190</v>
      </c>
      <c r="B18" s="35" t="s">
        <v>31</v>
      </c>
      <c r="C18" s="12"/>
      <c r="D18" s="12"/>
      <c r="E18" s="12"/>
      <c r="F18" s="12"/>
    </row>
    <row r="19" spans="1:6" ht="13.15" customHeight="1" x14ac:dyDescent="0.2">
      <c r="A19" s="33" t="s">
        <v>191</v>
      </c>
      <c r="B19" s="35" t="s">
        <v>3</v>
      </c>
      <c r="C19" s="12"/>
      <c r="D19" s="12"/>
      <c r="E19" s="12">
        <v>1.84</v>
      </c>
      <c r="F19" s="12"/>
    </row>
    <row r="20" spans="1:6" ht="13.15" customHeight="1" x14ac:dyDescent="0.2">
      <c r="A20" s="33" t="s">
        <v>192</v>
      </c>
      <c r="B20" s="36" t="s">
        <v>9</v>
      </c>
      <c r="C20" s="12"/>
      <c r="D20" s="12"/>
      <c r="E20" s="12">
        <v>12.37</v>
      </c>
      <c r="F20" s="12"/>
    </row>
    <row r="21" spans="1:6" ht="13.15" customHeight="1" x14ac:dyDescent="0.2">
      <c r="A21" s="33" t="s">
        <v>193</v>
      </c>
      <c r="B21" s="36" t="s">
        <v>32</v>
      </c>
      <c r="C21" s="12"/>
      <c r="D21" s="12"/>
      <c r="E21" s="12">
        <v>0.2</v>
      </c>
      <c r="F21" s="12"/>
    </row>
    <row r="22" spans="1:6" ht="13.15" customHeight="1" x14ac:dyDescent="0.2">
      <c r="A22" s="33" t="s">
        <v>194</v>
      </c>
      <c r="B22" s="36" t="s">
        <v>33</v>
      </c>
      <c r="C22" s="12"/>
      <c r="D22" s="12"/>
      <c r="E22" s="12"/>
      <c r="F22" s="12"/>
    </row>
    <row r="23" spans="1:6" ht="13.15" customHeight="1" x14ac:dyDescent="0.2">
      <c r="A23" s="33" t="s">
        <v>195</v>
      </c>
      <c r="B23" s="36" t="s">
        <v>34</v>
      </c>
      <c r="C23" s="12"/>
      <c r="D23" s="12"/>
      <c r="E23" s="12"/>
      <c r="F23" s="12"/>
    </row>
    <row r="24" spans="1:6" ht="13.15" customHeight="1" x14ac:dyDescent="0.2">
      <c r="A24" s="33" t="s">
        <v>196</v>
      </c>
      <c r="B24" s="36" t="s">
        <v>35</v>
      </c>
      <c r="C24" s="12"/>
      <c r="D24" s="12"/>
      <c r="E24" s="12"/>
      <c r="F24" s="12"/>
    </row>
    <row r="25" spans="1:6" ht="13.15" customHeight="1" x14ac:dyDescent="0.2">
      <c r="A25" s="33" t="s">
        <v>197</v>
      </c>
      <c r="B25" s="36" t="s">
        <v>36</v>
      </c>
      <c r="C25" s="12"/>
      <c r="D25" s="12"/>
      <c r="E25" s="12"/>
      <c r="F25" s="12"/>
    </row>
    <row r="26" spans="1:6" ht="13.15" customHeight="1" x14ac:dyDescent="0.2">
      <c r="A26" s="33" t="s">
        <v>198</v>
      </c>
      <c r="B26" s="36" t="s">
        <v>37</v>
      </c>
      <c r="C26" s="12"/>
      <c r="D26" s="12"/>
      <c r="E26" s="12"/>
      <c r="F26" s="12"/>
    </row>
    <row r="27" spans="1:6" ht="13.15" customHeight="1" x14ac:dyDescent="0.2">
      <c r="A27" s="33" t="s">
        <v>231</v>
      </c>
      <c r="B27" s="36" t="s">
        <v>53</v>
      </c>
      <c r="C27" s="12"/>
      <c r="D27" s="12"/>
      <c r="E27" s="12"/>
      <c r="F27" s="12"/>
    </row>
    <row r="28" spans="1:6" ht="13.15" customHeight="1" x14ac:dyDescent="0.2">
      <c r="A28" s="33" t="s">
        <v>179</v>
      </c>
      <c r="B28" s="35" t="s">
        <v>29</v>
      </c>
      <c r="C28" s="12"/>
      <c r="D28" s="12"/>
      <c r="E28" s="12">
        <v>4.2300000000000004</v>
      </c>
      <c r="F28" s="12"/>
    </row>
    <row r="29" spans="1:6" ht="13.15" customHeight="1" x14ac:dyDescent="0.2">
      <c r="A29" s="43" t="s">
        <v>180</v>
      </c>
      <c r="B29" s="35" t="s">
        <v>11</v>
      </c>
      <c r="C29" s="12"/>
      <c r="D29" s="12"/>
      <c r="E29" s="12">
        <v>0.28999999999999998</v>
      </c>
      <c r="F29" s="12"/>
    </row>
    <row r="30" spans="1:6" ht="13.15" customHeight="1" x14ac:dyDescent="0.2">
      <c r="A30" s="33" t="s">
        <v>18</v>
      </c>
      <c r="B30" s="35" t="s">
        <v>19</v>
      </c>
      <c r="C30" s="12"/>
      <c r="D30" s="12"/>
      <c r="E30" s="12"/>
      <c r="F30" s="12"/>
    </row>
    <row r="31" spans="1:6" ht="13.15" customHeight="1" x14ac:dyDescent="0.2">
      <c r="A31" s="33" t="s">
        <v>12</v>
      </c>
      <c r="B31" s="35" t="s">
        <v>13</v>
      </c>
      <c r="C31" s="12"/>
      <c r="D31" s="12"/>
      <c r="E31" s="12"/>
      <c r="F31" s="12"/>
    </row>
    <row r="32" spans="1:6" ht="13.15" customHeight="1" x14ac:dyDescent="0.2">
      <c r="A32" s="33" t="s">
        <v>16</v>
      </c>
      <c r="B32" s="35" t="s">
        <v>17</v>
      </c>
      <c r="C32" s="12"/>
      <c r="D32" s="12"/>
      <c r="E32" s="12"/>
      <c r="F32" s="12"/>
    </row>
    <row r="33" spans="1:6" ht="13.15" customHeight="1" x14ac:dyDescent="0.2">
      <c r="A33" s="33" t="s">
        <v>14</v>
      </c>
      <c r="B33" s="35" t="s">
        <v>15</v>
      </c>
      <c r="C33" s="12"/>
      <c r="D33" s="12"/>
      <c r="E33" s="12"/>
      <c r="F33" s="12"/>
    </row>
    <row r="34" spans="1:6" ht="13.15" customHeight="1" x14ac:dyDescent="0.2">
      <c r="A34" s="33" t="s">
        <v>20</v>
      </c>
      <c r="B34" s="35" t="s">
        <v>21</v>
      </c>
      <c r="C34" s="12"/>
      <c r="D34" s="12"/>
      <c r="E34" s="12"/>
      <c r="F34" s="12"/>
    </row>
    <row r="35" spans="1:6" ht="13.15" customHeight="1" x14ac:dyDescent="0.2">
      <c r="A35" s="33" t="s">
        <v>199</v>
      </c>
      <c r="B35" s="36" t="s">
        <v>45</v>
      </c>
      <c r="C35" s="12"/>
      <c r="D35" s="12"/>
      <c r="E35" s="12"/>
      <c r="F35" s="12"/>
    </row>
    <row r="36" spans="1:6" ht="13.15" customHeight="1" x14ac:dyDescent="0.2">
      <c r="A36" s="33" t="s">
        <v>200</v>
      </c>
      <c r="B36" s="36" t="s">
        <v>46</v>
      </c>
      <c r="C36" s="12"/>
      <c r="D36" s="12"/>
      <c r="E36" s="12"/>
      <c r="F36" s="12"/>
    </row>
    <row r="37" spans="1:6" ht="13.15" customHeight="1" x14ac:dyDescent="0.2">
      <c r="A37" s="33" t="s">
        <v>201</v>
      </c>
      <c r="B37" s="36" t="s">
        <v>47</v>
      </c>
      <c r="C37" s="12"/>
      <c r="D37" s="12"/>
      <c r="E37" s="12"/>
      <c r="F37" s="12"/>
    </row>
    <row r="38" spans="1:6" ht="13.15" customHeight="1" x14ac:dyDescent="0.2">
      <c r="A38" s="33" t="s">
        <v>202</v>
      </c>
      <c r="B38" s="36" t="s">
        <v>48</v>
      </c>
      <c r="C38" s="12"/>
      <c r="D38" s="12"/>
      <c r="E38" s="12"/>
      <c r="F38" s="12"/>
    </row>
    <row r="39" spans="1:6" ht="13.15" customHeight="1" x14ac:dyDescent="0.2">
      <c r="A39" s="33" t="s">
        <v>203</v>
      </c>
      <c r="B39" s="36" t="s">
        <v>49</v>
      </c>
      <c r="C39" s="12"/>
      <c r="D39" s="12"/>
      <c r="E39" s="12"/>
      <c r="F39" s="12"/>
    </row>
    <row r="40" spans="1:6" ht="13.15" customHeight="1" x14ac:dyDescent="0.2">
      <c r="A40" s="33" t="s">
        <v>204</v>
      </c>
      <c r="B40" s="36" t="s">
        <v>50</v>
      </c>
      <c r="C40" s="12"/>
      <c r="D40" s="12"/>
      <c r="E40" s="12"/>
      <c r="F40" s="12"/>
    </row>
    <row r="41" spans="1:6" ht="13.15" customHeight="1" x14ac:dyDescent="0.2">
      <c r="A41" s="33" t="s">
        <v>205</v>
      </c>
      <c r="B41" s="36" t="s">
        <v>51</v>
      </c>
      <c r="C41" s="12"/>
      <c r="D41" s="12"/>
      <c r="E41" s="12"/>
      <c r="F41" s="12">
        <v>52</v>
      </c>
    </row>
    <row r="42" spans="1:6" ht="13.15" customHeight="1" x14ac:dyDescent="0.2">
      <c r="A42" s="33" t="s">
        <v>206</v>
      </c>
      <c r="B42" s="36" t="s">
        <v>52</v>
      </c>
      <c r="C42" s="12"/>
      <c r="D42" s="12"/>
      <c r="E42" s="12"/>
      <c r="F42" s="12"/>
    </row>
    <row r="43" spans="1:6" ht="13.15" customHeight="1" x14ac:dyDescent="0.2">
      <c r="A43" s="33" t="s">
        <v>207</v>
      </c>
      <c r="B43" s="36" t="s">
        <v>6</v>
      </c>
      <c r="C43" s="12"/>
      <c r="D43" s="12"/>
      <c r="E43" s="12"/>
      <c r="F43" s="12"/>
    </row>
    <row r="44" spans="1:6" ht="13.15" customHeight="1" x14ac:dyDescent="0.2">
      <c r="A44" s="33" t="s">
        <v>233</v>
      </c>
      <c r="B44" s="36" t="s">
        <v>183</v>
      </c>
      <c r="C44" s="12"/>
      <c r="D44" s="12"/>
      <c r="E44" s="12"/>
      <c r="F44" s="12"/>
    </row>
    <row r="45" spans="1:6" ht="13.15" customHeight="1" x14ac:dyDescent="0.2">
      <c r="A45" s="33" t="s">
        <v>208</v>
      </c>
      <c r="B45" s="36" t="s">
        <v>184</v>
      </c>
      <c r="C45" s="12"/>
      <c r="D45" s="12"/>
      <c r="E45" s="12"/>
      <c r="F45" s="12"/>
    </row>
    <row r="46" spans="1:6" ht="13.15" customHeight="1" x14ac:dyDescent="0.2">
      <c r="A46" s="33" t="s">
        <v>209</v>
      </c>
      <c r="B46" s="36" t="s">
        <v>24</v>
      </c>
      <c r="C46" s="12"/>
      <c r="D46" s="12"/>
      <c r="E46" s="12">
        <v>126.26</v>
      </c>
      <c r="F46" s="12"/>
    </row>
    <row r="47" spans="1:6" ht="13.15" customHeight="1" x14ac:dyDescent="0.2">
      <c r="A47" s="33" t="s">
        <v>210</v>
      </c>
      <c r="B47" s="36" t="s">
        <v>25</v>
      </c>
      <c r="C47" s="12"/>
      <c r="D47" s="12"/>
      <c r="E47" s="12"/>
      <c r="F47" s="12"/>
    </row>
    <row r="48" spans="1:6" ht="13.15" customHeight="1" x14ac:dyDescent="0.2">
      <c r="A48" s="33" t="s">
        <v>211</v>
      </c>
      <c r="B48" s="36" t="s">
        <v>26</v>
      </c>
      <c r="C48" s="12"/>
      <c r="D48" s="12"/>
      <c r="E48" s="12"/>
      <c r="F48" s="12"/>
    </row>
    <row r="49" spans="1:7" ht="13.15" customHeight="1" x14ac:dyDescent="0.2">
      <c r="A49" s="33" t="s">
        <v>212</v>
      </c>
      <c r="B49" s="36" t="s">
        <v>27</v>
      </c>
      <c r="C49" s="12"/>
      <c r="D49" s="12"/>
      <c r="E49" s="12"/>
      <c r="F49" s="12"/>
    </row>
    <row r="50" spans="1:7" ht="13.15" customHeight="1" x14ac:dyDescent="0.2">
      <c r="A50" s="33" t="s">
        <v>213</v>
      </c>
      <c r="B50" s="36" t="s">
        <v>30</v>
      </c>
      <c r="C50" s="12"/>
      <c r="D50" s="12"/>
      <c r="E50" s="12"/>
      <c r="F50" s="12"/>
    </row>
    <row r="51" spans="1:7" ht="13.15" customHeight="1" x14ac:dyDescent="0.2">
      <c r="A51" s="33" t="s">
        <v>232</v>
      </c>
      <c r="B51" s="36" t="s">
        <v>28</v>
      </c>
      <c r="C51" s="12"/>
      <c r="D51" s="12"/>
      <c r="E51" s="12"/>
      <c r="F51" s="12"/>
    </row>
    <row r="52" spans="1:7" ht="13.15" customHeight="1" x14ac:dyDescent="0.2">
      <c r="A52" s="48" t="s">
        <v>22</v>
      </c>
      <c r="B52" s="49" t="s">
        <v>23</v>
      </c>
      <c r="C52" s="12"/>
      <c r="D52" s="12"/>
      <c r="E52" s="12"/>
      <c r="F52" s="12"/>
    </row>
    <row r="53" spans="1:7" ht="13.15" customHeight="1" x14ac:dyDescent="0.2">
      <c r="A53" s="33" t="s">
        <v>214</v>
      </c>
      <c r="B53" s="35" t="s">
        <v>215</v>
      </c>
      <c r="C53" s="12"/>
      <c r="D53" s="12"/>
      <c r="E53" s="12">
        <v>2.4300000000000002</v>
      </c>
      <c r="F53" s="12"/>
    </row>
    <row r="54" spans="1:7" ht="13.15" customHeight="1" x14ac:dyDescent="0.2">
      <c r="A54" s="33" t="s">
        <v>216</v>
      </c>
      <c r="B54" s="35" t="s">
        <v>217</v>
      </c>
      <c r="C54" s="12"/>
      <c r="D54" s="12"/>
      <c r="E54" s="12">
        <v>3.26</v>
      </c>
      <c r="F54" s="12"/>
    </row>
    <row r="55" spans="1:7" ht="13.15" customHeight="1" x14ac:dyDescent="0.2">
      <c r="A55" s="33" t="s">
        <v>218</v>
      </c>
      <c r="B55" s="35" t="s">
        <v>219</v>
      </c>
      <c r="C55" s="12"/>
      <c r="D55" s="12"/>
      <c r="E55" s="12"/>
      <c r="F55" s="12"/>
    </row>
    <row r="56" spans="1:7" ht="13.15" customHeight="1" x14ac:dyDescent="0.2">
      <c r="A56" s="48" t="s">
        <v>220</v>
      </c>
      <c r="B56" s="49" t="s">
        <v>221</v>
      </c>
      <c r="C56" s="12"/>
      <c r="D56" s="12"/>
      <c r="E56" s="12"/>
      <c r="F56" s="12"/>
    </row>
    <row r="57" spans="1:7" ht="13.15" customHeight="1" x14ac:dyDescent="0.2">
      <c r="A57" s="48" t="s">
        <v>222</v>
      </c>
      <c r="B57" s="49" t="s">
        <v>223</v>
      </c>
      <c r="C57" s="12"/>
      <c r="D57" s="12"/>
      <c r="E57" s="12"/>
      <c r="F57" s="12"/>
    </row>
    <row r="58" spans="1:7" ht="13.15" customHeight="1" x14ac:dyDescent="0.2">
      <c r="A58" s="33" t="s">
        <v>224</v>
      </c>
      <c r="B58" s="35" t="s">
        <v>225</v>
      </c>
      <c r="C58" s="12"/>
      <c r="D58" s="12"/>
      <c r="E58" s="12">
        <v>133.56</v>
      </c>
      <c r="F58" s="12"/>
    </row>
    <row r="59" spans="1:7" ht="13.15" customHeight="1" x14ac:dyDescent="0.2">
      <c r="A59" s="33" t="s">
        <v>226</v>
      </c>
      <c r="B59" s="35" t="s">
        <v>227</v>
      </c>
      <c r="C59" s="12"/>
      <c r="D59" s="12"/>
      <c r="E59" s="12">
        <v>6.14</v>
      </c>
      <c r="F59" s="12"/>
    </row>
    <row r="60" spans="1:7" ht="13.15" customHeight="1" x14ac:dyDescent="0.2">
      <c r="A60" s="42" t="s">
        <v>228</v>
      </c>
      <c r="B60" s="35" t="s">
        <v>229</v>
      </c>
      <c r="C60" s="12"/>
      <c r="D60" s="12"/>
      <c r="E60" s="12"/>
      <c r="F60" s="12"/>
    </row>
    <row r="61" spans="1:7" ht="13.15" customHeight="1" x14ac:dyDescent="0.2">
      <c r="A61" s="33" t="s">
        <v>181</v>
      </c>
      <c r="B61" s="35" t="s">
        <v>185</v>
      </c>
      <c r="C61" s="12"/>
      <c r="D61" s="12"/>
      <c r="E61" s="12"/>
      <c r="F61" s="12"/>
    </row>
    <row r="62" spans="1:7" ht="13.15" customHeight="1" x14ac:dyDescent="0.2">
      <c r="A62" s="33" t="s">
        <v>54</v>
      </c>
      <c r="B62" s="35" t="s">
        <v>55</v>
      </c>
      <c r="C62" s="12"/>
      <c r="D62" s="12"/>
      <c r="E62" s="12"/>
      <c r="F62" s="12"/>
    </row>
    <row r="63" spans="1:7" ht="13.15" customHeight="1" x14ac:dyDescent="0.2">
      <c r="A63" s="43" t="s">
        <v>187</v>
      </c>
      <c r="B63" s="35" t="s">
        <v>186</v>
      </c>
      <c r="C63" s="12">
        <f>0.15</f>
        <v>0.15</v>
      </c>
      <c r="D63" s="12">
        <v>66.67</v>
      </c>
      <c r="E63" s="12"/>
      <c r="F63" s="12"/>
    </row>
    <row r="64" spans="1:7" ht="11.45" customHeight="1" x14ac:dyDescent="0.2">
      <c r="A64" s="4"/>
      <c r="B64" s="5"/>
      <c r="C64" s="25">
        <f>SUM(C6:C63)</f>
        <v>43.41</v>
      </c>
      <c r="D64" s="25">
        <f>SUM(D6:D63)</f>
        <v>66.67</v>
      </c>
      <c r="E64" s="25">
        <f>SUM(E6:E63)</f>
        <v>358.58</v>
      </c>
      <c r="F64" s="25">
        <f>SUM(F6:F63)</f>
        <v>1078</v>
      </c>
      <c r="G64" s="32">
        <f>SUM(C64:F64)</f>
        <v>1546.6599999999999</v>
      </c>
    </row>
    <row r="65" spans="1:6" ht="11.45" customHeight="1" x14ac:dyDescent="0.2">
      <c r="A65" s="4"/>
      <c r="B65" s="5"/>
      <c r="C65" s="25"/>
      <c r="D65" s="25"/>
      <c r="E65" s="25"/>
      <c r="F65" s="25"/>
    </row>
    <row r="66" spans="1:6" ht="15" customHeight="1" x14ac:dyDescent="0.2">
      <c r="A66" s="6" t="s">
        <v>127</v>
      </c>
      <c r="B66" s="7" t="s">
        <v>64</v>
      </c>
      <c r="C66" s="19"/>
      <c r="D66" s="19"/>
      <c r="E66" s="20"/>
      <c r="F66" s="19"/>
    </row>
    <row r="67" spans="1:6" ht="15" customHeight="1" x14ac:dyDescent="0.2">
      <c r="A67" s="6" t="s">
        <v>125</v>
      </c>
      <c r="B67" s="7" t="s">
        <v>66</v>
      </c>
      <c r="C67" s="19"/>
      <c r="D67" s="19"/>
      <c r="E67" s="20"/>
      <c r="F67" s="19"/>
    </row>
    <row r="68" spans="1:6" ht="15" customHeight="1" x14ac:dyDescent="0.2">
      <c r="A68" s="6" t="s">
        <v>126</v>
      </c>
      <c r="B68" s="7" t="s">
        <v>68</v>
      </c>
      <c r="C68" s="19"/>
      <c r="D68" s="19"/>
      <c r="E68" s="28"/>
      <c r="F68" s="19"/>
    </row>
    <row r="69" spans="1:6" ht="15" customHeight="1" x14ac:dyDescent="0.2">
      <c r="A69" s="6" t="s">
        <v>73</v>
      </c>
      <c r="B69" s="7" t="s">
        <v>72</v>
      </c>
      <c r="C69" s="19"/>
      <c r="D69" s="19"/>
      <c r="E69" s="22"/>
      <c r="F69" s="19"/>
    </row>
    <row r="70" spans="1:6" ht="15" customHeight="1" x14ac:dyDescent="0.2">
      <c r="A70" s="21" t="s">
        <v>260</v>
      </c>
      <c r="B70" s="8"/>
      <c r="C70" s="19"/>
      <c r="D70" s="19"/>
      <c r="E70" s="20"/>
      <c r="F70" s="19"/>
    </row>
    <row r="71" spans="1:6" ht="15" customHeight="1" x14ac:dyDescent="0.2">
      <c r="A71" s="6" t="s">
        <v>70</v>
      </c>
      <c r="B71" s="8"/>
      <c r="C71" s="19"/>
      <c r="D71" s="19"/>
      <c r="E71" s="22"/>
      <c r="F71" s="19"/>
    </row>
    <row r="72" spans="1:6" ht="11.45" customHeight="1" x14ac:dyDescent="0.2">
      <c r="B72" s="2"/>
    </row>
    <row r="73" spans="1:6" ht="11.45" customHeight="1" x14ac:dyDescent="0.2">
      <c r="B73" s="2"/>
    </row>
    <row r="74" spans="1:6" ht="11.45" customHeight="1" x14ac:dyDescent="0.2">
      <c r="B74" s="2"/>
    </row>
    <row r="75" spans="1:6" ht="11.45" customHeight="1" x14ac:dyDescent="0.2">
      <c r="B75" s="2"/>
    </row>
    <row r="76" spans="1:6" ht="11.45" customHeight="1" x14ac:dyDescent="0.2">
      <c r="B76" s="2"/>
    </row>
    <row r="77" spans="1:6" ht="11.45" customHeight="1" x14ac:dyDescent="0.2">
      <c r="B77" s="2"/>
    </row>
    <row r="78" spans="1:6" ht="11.45" customHeight="1" x14ac:dyDescent="0.2">
      <c r="B78" s="2"/>
    </row>
    <row r="79" spans="1:6" ht="11.45" customHeight="1" x14ac:dyDescent="0.2">
      <c r="B79" s="2"/>
    </row>
    <row r="80" spans="1:6" ht="11.45" customHeight="1" x14ac:dyDescent="0.2">
      <c r="B80" s="2"/>
    </row>
    <row r="81" spans="2:2" ht="11.45" customHeight="1" x14ac:dyDescent="0.2">
      <c r="B81" s="2"/>
    </row>
    <row r="82" spans="2:2" ht="11.45" customHeight="1" x14ac:dyDescent="0.2">
      <c r="B82" s="2"/>
    </row>
    <row r="83" spans="2:2" ht="11.45" customHeight="1" x14ac:dyDescent="0.2">
      <c r="B83" s="2"/>
    </row>
    <row r="84" spans="2:2" ht="11.45" customHeight="1" x14ac:dyDescent="0.2">
      <c r="B84" s="2"/>
    </row>
    <row r="85" spans="2:2" ht="11.45" customHeight="1" x14ac:dyDescent="0.2">
      <c r="B85" s="2"/>
    </row>
    <row r="86" spans="2:2" ht="11.45" customHeight="1" x14ac:dyDescent="0.2">
      <c r="B86" s="2"/>
    </row>
    <row r="87" spans="2:2" ht="11.45" customHeight="1" x14ac:dyDescent="0.2">
      <c r="B87" s="2"/>
    </row>
    <row r="88" spans="2:2" ht="11.45" customHeight="1" x14ac:dyDescent="0.2">
      <c r="B88" s="2"/>
    </row>
    <row r="89" spans="2:2" ht="11.45" customHeight="1" x14ac:dyDescent="0.2">
      <c r="B89" s="2"/>
    </row>
    <row r="90" spans="2:2" ht="11.45" customHeight="1" x14ac:dyDescent="0.2">
      <c r="B90" s="2"/>
    </row>
    <row r="91" spans="2:2" ht="11.45" customHeight="1" x14ac:dyDescent="0.2">
      <c r="B91" s="2"/>
    </row>
    <row r="92" spans="2:2" ht="11.45" customHeight="1" x14ac:dyDescent="0.2">
      <c r="B92" s="2"/>
    </row>
    <row r="93" spans="2:2" ht="11.45" customHeight="1" x14ac:dyDescent="0.2">
      <c r="B93" s="2"/>
    </row>
    <row r="94" spans="2:2" ht="11.45" customHeight="1" x14ac:dyDescent="0.2">
      <c r="B94" s="2"/>
    </row>
    <row r="95" spans="2:2" ht="11.45" customHeight="1" x14ac:dyDescent="0.2">
      <c r="B95" s="2"/>
    </row>
    <row r="96" spans="2:2" ht="11.45" customHeight="1" x14ac:dyDescent="0.2">
      <c r="B96" s="2"/>
    </row>
    <row r="97" spans="2:2" ht="11.45" customHeight="1" x14ac:dyDescent="0.2">
      <c r="B97" s="2"/>
    </row>
    <row r="98" spans="2:2" ht="11.45" customHeight="1" x14ac:dyDescent="0.2">
      <c r="B98" s="2"/>
    </row>
    <row r="99" spans="2:2" ht="11.45" customHeight="1" x14ac:dyDescent="0.2">
      <c r="B99" s="2"/>
    </row>
    <row r="100" spans="2:2" ht="11.45" customHeight="1" x14ac:dyDescent="0.2">
      <c r="B100" s="2"/>
    </row>
    <row r="101" spans="2:2" ht="11.45" customHeight="1" x14ac:dyDescent="0.2">
      <c r="B101" s="2"/>
    </row>
    <row r="102" spans="2:2" ht="11.45" customHeight="1" x14ac:dyDescent="0.2">
      <c r="B102" s="2"/>
    </row>
    <row r="103" spans="2:2" ht="11.45" customHeight="1" x14ac:dyDescent="0.2">
      <c r="B103" s="2"/>
    </row>
    <row r="104" spans="2:2" ht="11.45" customHeight="1" x14ac:dyDescent="0.2">
      <c r="B104" s="2"/>
    </row>
    <row r="105" spans="2:2" ht="11.45" customHeight="1" x14ac:dyDescent="0.2">
      <c r="B105" s="2"/>
    </row>
    <row r="106" spans="2:2" ht="11.45" customHeight="1" x14ac:dyDescent="0.2">
      <c r="B106" s="2"/>
    </row>
    <row r="107" spans="2:2" ht="11.45" customHeight="1" x14ac:dyDescent="0.2">
      <c r="B107" s="2"/>
    </row>
    <row r="108" spans="2:2" ht="11.45" customHeight="1" x14ac:dyDescent="0.2">
      <c r="B108" s="2"/>
    </row>
    <row r="109" spans="2:2" ht="11.45" customHeight="1" x14ac:dyDescent="0.2">
      <c r="B109" s="2"/>
    </row>
    <row r="110" spans="2:2" ht="11.45" customHeight="1" x14ac:dyDescent="0.2">
      <c r="B110" s="2"/>
    </row>
    <row r="111" spans="2:2" ht="11.45" customHeight="1" x14ac:dyDescent="0.2">
      <c r="B111" s="2"/>
    </row>
    <row r="112" spans="2:2" ht="11.45" customHeight="1" x14ac:dyDescent="0.2">
      <c r="B112" s="2"/>
    </row>
    <row r="113" spans="2:2" ht="11.45" customHeight="1" x14ac:dyDescent="0.2">
      <c r="B113" s="2"/>
    </row>
    <row r="114" spans="2:2" ht="11.45" customHeight="1" x14ac:dyDescent="0.2">
      <c r="B114" s="2"/>
    </row>
    <row r="115" spans="2:2" ht="11.45" customHeight="1" x14ac:dyDescent="0.2">
      <c r="B115" s="2"/>
    </row>
    <row r="116" spans="2:2" ht="11.45" customHeight="1" x14ac:dyDescent="0.2">
      <c r="B116" s="2"/>
    </row>
    <row r="117" spans="2:2" ht="11.45" customHeight="1" x14ac:dyDescent="0.2">
      <c r="B117" s="2"/>
    </row>
    <row r="118" spans="2:2" ht="11.45" customHeight="1" x14ac:dyDescent="0.2">
      <c r="B118" s="2"/>
    </row>
    <row r="119" spans="2:2" ht="11.45" customHeight="1" x14ac:dyDescent="0.2">
      <c r="B119" s="2"/>
    </row>
    <row r="120" spans="2:2" ht="11.45" customHeight="1" x14ac:dyDescent="0.2">
      <c r="B120" s="2"/>
    </row>
    <row r="121" spans="2:2" ht="11.45" customHeight="1" x14ac:dyDescent="0.2">
      <c r="B121" s="2"/>
    </row>
    <row r="122" spans="2:2" ht="11.45" customHeight="1" x14ac:dyDescent="0.2">
      <c r="B122" s="2"/>
    </row>
    <row r="123" spans="2:2" ht="11.45" customHeight="1" x14ac:dyDescent="0.2">
      <c r="B123" s="2"/>
    </row>
    <row r="124" spans="2:2" ht="11.45" customHeight="1" x14ac:dyDescent="0.2">
      <c r="B124" s="2"/>
    </row>
    <row r="125" spans="2:2" ht="11.45" customHeight="1" x14ac:dyDescent="0.2">
      <c r="B125" s="2"/>
    </row>
    <row r="126" spans="2:2" ht="11.45" customHeight="1" x14ac:dyDescent="0.2">
      <c r="B126" s="2"/>
    </row>
    <row r="127" spans="2:2" ht="11.45" customHeight="1" x14ac:dyDescent="0.2">
      <c r="B127" s="2"/>
    </row>
    <row r="128" spans="2:2" ht="11.45" customHeight="1" x14ac:dyDescent="0.2">
      <c r="B128" s="2"/>
    </row>
    <row r="129" spans="2:2" ht="11.45" customHeight="1" x14ac:dyDescent="0.2">
      <c r="B129" s="2"/>
    </row>
    <row r="130" spans="2:2" ht="11.45" customHeight="1" x14ac:dyDescent="0.2">
      <c r="B130" s="2"/>
    </row>
    <row r="131" spans="2:2" ht="11.45" customHeight="1" x14ac:dyDescent="0.2">
      <c r="B131" s="2"/>
    </row>
    <row r="132" spans="2:2" ht="11.45" customHeight="1" x14ac:dyDescent="0.2">
      <c r="B132" s="2"/>
    </row>
    <row r="133" spans="2:2" ht="11.45" customHeight="1" x14ac:dyDescent="0.2">
      <c r="B133" s="2"/>
    </row>
    <row r="134" spans="2:2" ht="11.45" customHeight="1" x14ac:dyDescent="0.2">
      <c r="B134" s="2"/>
    </row>
    <row r="135" spans="2:2" ht="11.45" customHeight="1" x14ac:dyDescent="0.2">
      <c r="B135" s="2"/>
    </row>
    <row r="136" spans="2:2" ht="11.45" customHeight="1" x14ac:dyDescent="0.2">
      <c r="B136" s="2"/>
    </row>
    <row r="137" spans="2:2" ht="11.45" customHeight="1" x14ac:dyDescent="0.2">
      <c r="B137" s="2"/>
    </row>
    <row r="138" spans="2:2" ht="11.45" customHeight="1" x14ac:dyDescent="0.2">
      <c r="B138" s="2"/>
    </row>
    <row r="139" spans="2:2" ht="11.45" customHeight="1" x14ac:dyDescent="0.2">
      <c r="B139" s="2"/>
    </row>
    <row r="140" spans="2:2" ht="11.45" customHeight="1" x14ac:dyDescent="0.2">
      <c r="B140" s="2"/>
    </row>
    <row r="141" spans="2:2" ht="11.45" customHeight="1" x14ac:dyDescent="0.2">
      <c r="B141" s="2"/>
    </row>
    <row r="142" spans="2:2" ht="11.45" customHeight="1" x14ac:dyDescent="0.2">
      <c r="B142" s="2"/>
    </row>
    <row r="143" spans="2:2" ht="11.45" customHeight="1" x14ac:dyDescent="0.2">
      <c r="B143" s="2"/>
    </row>
    <row r="144" spans="2:2" ht="11.45" customHeight="1" x14ac:dyDescent="0.2">
      <c r="B144" s="2"/>
    </row>
    <row r="145" spans="2:2" ht="11.45" customHeight="1" x14ac:dyDescent="0.2">
      <c r="B145" s="2"/>
    </row>
    <row r="146" spans="2:2" ht="11.45" customHeight="1" x14ac:dyDescent="0.2">
      <c r="B146" s="2"/>
    </row>
    <row r="147" spans="2:2" ht="11.45" customHeight="1" x14ac:dyDescent="0.2">
      <c r="B147" s="2"/>
    </row>
    <row r="148" spans="2:2" ht="11.45" customHeight="1" x14ac:dyDescent="0.2">
      <c r="B148" s="2"/>
    </row>
    <row r="149" spans="2:2" ht="11.45" customHeight="1" x14ac:dyDescent="0.2">
      <c r="B149" s="2"/>
    </row>
    <row r="150" spans="2:2" ht="11.45" customHeight="1" x14ac:dyDescent="0.2">
      <c r="B150" s="2"/>
    </row>
    <row r="151" spans="2:2" ht="11.45" customHeight="1" x14ac:dyDescent="0.2">
      <c r="B151" s="2"/>
    </row>
    <row r="152" spans="2:2" ht="11.45" customHeight="1" x14ac:dyDescent="0.2">
      <c r="B152" s="2"/>
    </row>
    <row r="153" spans="2:2" ht="11.45" customHeight="1" x14ac:dyDescent="0.2">
      <c r="B153" s="2"/>
    </row>
    <row r="154" spans="2:2" ht="11.45" customHeight="1" x14ac:dyDescent="0.2">
      <c r="B154" s="2"/>
    </row>
    <row r="155" spans="2:2" ht="11.45" customHeight="1" x14ac:dyDescent="0.2">
      <c r="B155" s="2"/>
    </row>
    <row r="156" spans="2:2" ht="11.45" customHeight="1" x14ac:dyDescent="0.2">
      <c r="B156" s="2"/>
    </row>
    <row r="157" spans="2:2" ht="11.45" customHeight="1" x14ac:dyDescent="0.2">
      <c r="B157" s="2"/>
    </row>
    <row r="158" spans="2:2" ht="11.45" customHeight="1" x14ac:dyDescent="0.2">
      <c r="B158" s="2"/>
    </row>
    <row r="159" spans="2:2" ht="11.45" customHeight="1" x14ac:dyDescent="0.2">
      <c r="B159" s="2"/>
    </row>
    <row r="160" spans="2:2" ht="11.45" customHeight="1" x14ac:dyDescent="0.2">
      <c r="B160" s="2"/>
    </row>
    <row r="161" spans="2:2" ht="11.45" customHeight="1" x14ac:dyDescent="0.2">
      <c r="B161" s="2"/>
    </row>
    <row r="162" spans="2:2" ht="11.45" customHeight="1" x14ac:dyDescent="0.2">
      <c r="B162" s="2"/>
    </row>
    <row r="163" spans="2:2" ht="11.45" customHeight="1" x14ac:dyDescent="0.2">
      <c r="B163" s="2"/>
    </row>
    <row r="164" spans="2:2" ht="11.45" customHeight="1" x14ac:dyDescent="0.2">
      <c r="B164" s="2"/>
    </row>
    <row r="165" spans="2:2" ht="11.45" customHeight="1" x14ac:dyDescent="0.2">
      <c r="B165" s="2"/>
    </row>
    <row r="166" spans="2:2" ht="11.45" customHeight="1" x14ac:dyDescent="0.2">
      <c r="B166" s="2"/>
    </row>
    <row r="167" spans="2:2" ht="11.45" customHeight="1" x14ac:dyDescent="0.2">
      <c r="B167" s="2"/>
    </row>
    <row r="168" spans="2:2" ht="11.45" customHeight="1" x14ac:dyDescent="0.2">
      <c r="B168" s="2"/>
    </row>
    <row r="169" spans="2:2" ht="11.45" customHeight="1" x14ac:dyDescent="0.2">
      <c r="B169" s="2"/>
    </row>
    <row r="170" spans="2:2" ht="11.45" customHeight="1" x14ac:dyDescent="0.2">
      <c r="B170" s="2"/>
    </row>
    <row r="171" spans="2:2" ht="11.45" customHeight="1" x14ac:dyDescent="0.2">
      <c r="B171" s="2"/>
    </row>
    <row r="172" spans="2:2" ht="11.45" customHeight="1" x14ac:dyDescent="0.2">
      <c r="B172" s="2"/>
    </row>
    <row r="173" spans="2:2" ht="11.45" customHeight="1" x14ac:dyDescent="0.2">
      <c r="B173" s="2"/>
    </row>
    <row r="174" spans="2:2" ht="11.45" customHeight="1" x14ac:dyDescent="0.2">
      <c r="B174" s="2"/>
    </row>
    <row r="175" spans="2:2" ht="11.45" customHeight="1" x14ac:dyDescent="0.2">
      <c r="B175" s="2"/>
    </row>
    <row r="176" spans="2:2" ht="11.45" customHeight="1" x14ac:dyDescent="0.2">
      <c r="B176" s="2"/>
    </row>
    <row r="177" spans="2:2" ht="11.45" customHeight="1" x14ac:dyDescent="0.2">
      <c r="B177" s="2"/>
    </row>
    <row r="178" spans="2:2" ht="11.45" customHeight="1" x14ac:dyDescent="0.2">
      <c r="B178" s="2"/>
    </row>
    <row r="179" spans="2:2" ht="11.45" customHeight="1" x14ac:dyDescent="0.2">
      <c r="B179" s="2"/>
    </row>
    <row r="180" spans="2:2" ht="11.45" customHeight="1" x14ac:dyDescent="0.2">
      <c r="B180" s="2"/>
    </row>
    <row r="181" spans="2:2" ht="11.45" customHeight="1" x14ac:dyDescent="0.2">
      <c r="B181" s="2"/>
    </row>
    <row r="182" spans="2:2" ht="11.45" customHeight="1" x14ac:dyDescent="0.2">
      <c r="B182" s="2"/>
    </row>
    <row r="183" spans="2:2" ht="11.45" customHeight="1" x14ac:dyDescent="0.2">
      <c r="B183" s="2"/>
    </row>
    <row r="184" spans="2:2" ht="11.45" customHeight="1" x14ac:dyDescent="0.2">
      <c r="B184" s="2"/>
    </row>
    <row r="185" spans="2:2" ht="11.45" customHeight="1" x14ac:dyDescent="0.2">
      <c r="B185" s="2"/>
    </row>
    <row r="186" spans="2:2" ht="11.45" customHeight="1" x14ac:dyDescent="0.2">
      <c r="B186" s="2"/>
    </row>
    <row r="187" spans="2:2" ht="11.45" customHeight="1" x14ac:dyDescent="0.2">
      <c r="B187" s="2"/>
    </row>
    <row r="188" spans="2:2" ht="11.45" customHeight="1" x14ac:dyDescent="0.2">
      <c r="B188" s="2"/>
    </row>
    <row r="189" spans="2:2" ht="11.45" customHeight="1" x14ac:dyDescent="0.2">
      <c r="B189" s="2"/>
    </row>
    <row r="190" spans="2:2" ht="11.45" customHeight="1" x14ac:dyDescent="0.2">
      <c r="B190" s="2"/>
    </row>
    <row r="191" spans="2:2" ht="11.45" customHeight="1" x14ac:dyDescent="0.2">
      <c r="B191" s="2"/>
    </row>
    <row r="192" spans="2:2" ht="11.45" customHeight="1" x14ac:dyDescent="0.2">
      <c r="B192" s="2"/>
    </row>
    <row r="193" spans="2:2" ht="11.45" customHeight="1" x14ac:dyDescent="0.2">
      <c r="B193" s="2"/>
    </row>
  </sheetData>
  <phoneticPr fontId="0" type="noConversion"/>
  <pageMargins left="0.25" right="0.25" top="0.75" bottom="0.25" header="0.25" footer="0.33"/>
  <pageSetup paperSize="5" scale="93" orientation="portrait" r:id="rId1"/>
  <headerFooter alignWithMargins="0">
    <oddHeader xml:space="preserve">&amp;C&amp;24 2022 Municipal Recycling Report&amp;10 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>
    <pageSetUpPr fitToPage="1"/>
  </sheetPr>
  <dimension ref="A1:G103"/>
  <sheetViews>
    <sheetView view="pageBreakPreview" topLeftCell="A36" zoomScaleNormal="90" workbookViewId="0">
      <selection activeCell="G79" sqref="G79"/>
    </sheetView>
  </sheetViews>
  <sheetFormatPr defaultRowHeight="12.75" x14ac:dyDescent="0.2"/>
  <cols>
    <col min="1" max="1" width="61.140625" customWidth="1"/>
    <col min="2" max="2" width="7.28515625" customWidth="1"/>
    <col min="3" max="6" width="8.7109375" style="1" customWidth="1"/>
  </cols>
  <sheetData>
    <row r="1" spans="1:6" ht="25.5" x14ac:dyDescent="0.2">
      <c r="A1" s="3" t="s">
        <v>0</v>
      </c>
      <c r="B1" s="3" t="s">
        <v>1</v>
      </c>
      <c r="C1" s="51" t="s">
        <v>235</v>
      </c>
      <c r="D1" s="51" t="s">
        <v>237</v>
      </c>
      <c r="E1" s="51" t="s">
        <v>236</v>
      </c>
      <c r="F1" s="51" t="s">
        <v>238</v>
      </c>
    </row>
    <row r="2" spans="1:6" x14ac:dyDescent="0.2">
      <c r="A2" s="9" t="s">
        <v>62</v>
      </c>
      <c r="B2" s="10">
        <v>38</v>
      </c>
      <c r="C2" s="18" t="s">
        <v>59</v>
      </c>
      <c r="D2" s="18" t="s">
        <v>61</v>
      </c>
      <c r="E2" s="18" t="s">
        <v>60</v>
      </c>
      <c r="F2" s="18" t="s">
        <v>61</v>
      </c>
    </row>
    <row r="3" spans="1:6" ht="15.75" x14ac:dyDescent="0.25">
      <c r="A3" s="13" t="s">
        <v>241</v>
      </c>
      <c r="B3" s="14"/>
      <c r="C3" s="18" t="s">
        <v>59</v>
      </c>
      <c r="D3" s="18" t="s">
        <v>61</v>
      </c>
      <c r="E3" s="18" t="s">
        <v>60</v>
      </c>
      <c r="F3" s="18" t="s">
        <v>61</v>
      </c>
    </row>
    <row r="4" spans="1:6" x14ac:dyDescent="0.2">
      <c r="A4" s="9" t="s">
        <v>57</v>
      </c>
      <c r="B4" s="11"/>
      <c r="C4" s="18" t="s">
        <v>59</v>
      </c>
      <c r="D4" s="18" t="s">
        <v>59</v>
      </c>
      <c r="E4" s="18" t="s">
        <v>60</v>
      </c>
      <c r="F4" s="18" t="s">
        <v>59</v>
      </c>
    </row>
    <row r="5" spans="1:6" x14ac:dyDescent="0.2">
      <c r="A5" s="9" t="s">
        <v>58</v>
      </c>
      <c r="B5" s="11"/>
      <c r="C5" s="18" t="s">
        <v>59</v>
      </c>
      <c r="D5" s="18" t="s">
        <v>59</v>
      </c>
      <c r="E5" s="18" t="s">
        <v>59</v>
      </c>
      <c r="F5" s="18" t="s">
        <v>59</v>
      </c>
    </row>
    <row r="6" spans="1:6" x14ac:dyDescent="0.2">
      <c r="A6" s="42" t="s">
        <v>174</v>
      </c>
      <c r="B6" s="35" t="s">
        <v>63</v>
      </c>
      <c r="C6" s="12"/>
      <c r="D6" s="12"/>
      <c r="E6" s="12"/>
      <c r="F6" s="12"/>
    </row>
    <row r="7" spans="1:6" x14ac:dyDescent="0.2">
      <c r="A7" s="42" t="s">
        <v>175</v>
      </c>
      <c r="B7" s="35" t="s">
        <v>56</v>
      </c>
      <c r="C7" s="12"/>
      <c r="D7" s="12"/>
      <c r="E7" s="12"/>
      <c r="F7" s="12"/>
    </row>
    <row r="8" spans="1:6" x14ac:dyDescent="0.2">
      <c r="A8" s="33" t="s">
        <v>4</v>
      </c>
      <c r="B8" s="35" t="s">
        <v>5</v>
      </c>
      <c r="C8" s="12"/>
      <c r="D8" s="12"/>
      <c r="E8" s="12"/>
      <c r="F8" s="12">
        <v>3302</v>
      </c>
    </row>
    <row r="9" spans="1:6" x14ac:dyDescent="0.2">
      <c r="A9" s="33" t="s">
        <v>230</v>
      </c>
      <c r="B9" s="35" t="s">
        <v>182</v>
      </c>
      <c r="C9" s="12"/>
      <c r="D9" s="12"/>
      <c r="E9" s="12"/>
      <c r="F9" s="12"/>
    </row>
    <row r="10" spans="1:6" x14ac:dyDescent="0.2">
      <c r="A10" s="33" t="s">
        <v>176</v>
      </c>
      <c r="B10" s="35" t="s">
        <v>38</v>
      </c>
      <c r="C10" s="12"/>
      <c r="D10" s="12"/>
      <c r="E10" s="12"/>
      <c r="F10" s="12">
        <v>230</v>
      </c>
    </row>
    <row r="11" spans="1:6" x14ac:dyDescent="0.2">
      <c r="A11" s="33" t="s">
        <v>177</v>
      </c>
      <c r="B11" s="35" t="s">
        <v>41</v>
      </c>
      <c r="C11" s="12"/>
      <c r="D11" s="12"/>
      <c r="E11" s="12"/>
      <c r="F11" s="12"/>
    </row>
    <row r="12" spans="1:6" x14ac:dyDescent="0.2">
      <c r="A12" s="33" t="s">
        <v>39</v>
      </c>
      <c r="B12" s="35" t="s">
        <v>40</v>
      </c>
      <c r="C12" s="12"/>
      <c r="D12" s="12"/>
      <c r="E12" s="12"/>
      <c r="F12" s="12">
        <v>502</v>
      </c>
    </row>
    <row r="13" spans="1:6" x14ac:dyDescent="0.2">
      <c r="A13" s="33" t="s">
        <v>178</v>
      </c>
      <c r="B13" s="35" t="s">
        <v>42</v>
      </c>
      <c r="C13" s="12"/>
      <c r="D13" s="12"/>
      <c r="E13" s="12"/>
      <c r="F13" s="12"/>
    </row>
    <row r="14" spans="1:6" x14ac:dyDescent="0.2">
      <c r="A14" s="33" t="s">
        <v>43</v>
      </c>
      <c r="B14" s="35" t="s">
        <v>44</v>
      </c>
      <c r="C14" s="12"/>
      <c r="D14" s="12"/>
      <c r="E14" s="12"/>
      <c r="F14" s="12"/>
    </row>
    <row r="15" spans="1:6" x14ac:dyDescent="0.2">
      <c r="A15" s="33" t="s">
        <v>7</v>
      </c>
      <c r="B15" s="35" t="s">
        <v>8</v>
      </c>
      <c r="C15" s="12"/>
      <c r="D15" s="12"/>
      <c r="E15" s="12"/>
      <c r="F15" s="12"/>
    </row>
    <row r="16" spans="1:6" x14ac:dyDescent="0.2">
      <c r="A16" s="33" t="s">
        <v>188</v>
      </c>
      <c r="B16" s="35" t="s">
        <v>2</v>
      </c>
      <c r="C16" s="12"/>
      <c r="D16" s="12">
        <v>52.51</v>
      </c>
      <c r="E16" s="12"/>
      <c r="F16" s="12">
        <v>65.14</v>
      </c>
    </row>
    <row r="17" spans="1:6" x14ac:dyDescent="0.2">
      <c r="A17" s="33" t="s">
        <v>189</v>
      </c>
      <c r="B17" s="35" t="s">
        <v>10</v>
      </c>
      <c r="C17" s="12"/>
      <c r="D17" s="12"/>
      <c r="E17" s="12"/>
      <c r="F17" s="12"/>
    </row>
    <row r="18" spans="1:6" x14ac:dyDescent="0.2">
      <c r="A18" s="33" t="s">
        <v>190</v>
      </c>
      <c r="B18" s="35" t="s">
        <v>31</v>
      </c>
      <c r="C18" s="12"/>
      <c r="D18" s="12"/>
      <c r="E18" s="12"/>
      <c r="F18" s="12"/>
    </row>
    <row r="19" spans="1:6" x14ac:dyDescent="0.2">
      <c r="A19" s="33" t="s">
        <v>191</v>
      </c>
      <c r="B19" s="35" t="s">
        <v>3</v>
      </c>
      <c r="C19" s="12"/>
      <c r="D19" s="12">
        <v>288.33</v>
      </c>
      <c r="E19" s="12">
        <v>3.86</v>
      </c>
      <c r="F19" s="12">
        <v>388.09</v>
      </c>
    </row>
    <row r="20" spans="1:6" x14ac:dyDescent="0.2">
      <c r="A20" s="33" t="s">
        <v>192</v>
      </c>
      <c r="B20" s="36" t="s">
        <v>9</v>
      </c>
      <c r="C20" s="12"/>
      <c r="D20" s="12">
        <v>3878.64</v>
      </c>
      <c r="E20" s="12">
        <v>887.7</v>
      </c>
      <c r="F20" s="12">
        <v>12531.52</v>
      </c>
    </row>
    <row r="21" spans="1:6" x14ac:dyDescent="0.2">
      <c r="A21" s="33" t="s">
        <v>193</v>
      </c>
      <c r="B21" s="36" t="s">
        <v>32</v>
      </c>
      <c r="C21" s="12"/>
      <c r="D21" s="12">
        <v>38.61</v>
      </c>
      <c r="E21" s="12"/>
      <c r="F21" s="12">
        <v>114.99</v>
      </c>
    </row>
    <row r="22" spans="1:6" x14ac:dyDescent="0.2">
      <c r="A22" s="33" t="s">
        <v>194</v>
      </c>
      <c r="B22" s="36" t="s">
        <v>33</v>
      </c>
      <c r="C22" s="12"/>
      <c r="D22" s="12">
        <v>114.11</v>
      </c>
      <c r="E22" s="12"/>
      <c r="F22" s="12">
        <v>135.63</v>
      </c>
    </row>
    <row r="23" spans="1:6" x14ac:dyDescent="0.2">
      <c r="A23" s="33" t="s">
        <v>195</v>
      </c>
      <c r="B23" s="36" t="s">
        <v>34</v>
      </c>
      <c r="C23" s="12"/>
      <c r="D23" s="12">
        <v>34.020000000000003</v>
      </c>
      <c r="E23" s="12"/>
      <c r="F23" s="12">
        <v>83.44</v>
      </c>
    </row>
    <row r="24" spans="1:6" x14ac:dyDescent="0.2">
      <c r="A24" s="33" t="s">
        <v>196</v>
      </c>
      <c r="B24" s="36" t="s">
        <v>35</v>
      </c>
      <c r="C24" s="12"/>
      <c r="D24" s="12">
        <v>4.6100000000000003</v>
      </c>
      <c r="E24" s="12"/>
      <c r="F24" s="12">
        <v>0.48</v>
      </c>
    </row>
    <row r="25" spans="1:6" x14ac:dyDescent="0.2">
      <c r="A25" s="33" t="s">
        <v>197</v>
      </c>
      <c r="B25" s="36" t="s">
        <v>36</v>
      </c>
      <c r="C25" s="12"/>
      <c r="D25" s="12">
        <v>32.619999999999997</v>
      </c>
      <c r="E25" s="12"/>
      <c r="F25" s="12">
        <v>26.54</v>
      </c>
    </row>
    <row r="26" spans="1:6" x14ac:dyDescent="0.2">
      <c r="A26" s="33" t="s">
        <v>198</v>
      </c>
      <c r="B26" s="36" t="s">
        <v>37</v>
      </c>
      <c r="C26" s="12"/>
      <c r="D26" s="12"/>
      <c r="E26" s="12"/>
      <c r="F26" s="12"/>
    </row>
    <row r="27" spans="1:6" x14ac:dyDescent="0.2">
      <c r="A27" s="33" t="s">
        <v>231</v>
      </c>
      <c r="B27" s="36" t="s">
        <v>53</v>
      </c>
      <c r="C27" s="12"/>
      <c r="D27" s="12">
        <v>58.75</v>
      </c>
      <c r="E27" s="12"/>
      <c r="F27" s="12">
        <v>18.670000000000002</v>
      </c>
    </row>
    <row r="28" spans="1:6" x14ac:dyDescent="0.2">
      <c r="A28" s="33" t="s">
        <v>179</v>
      </c>
      <c r="B28" s="35" t="s">
        <v>29</v>
      </c>
      <c r="C28" s="12"/>
      <c r="D28" s="12"/>
      <c r="E28" s="12"/>
      <c r="F28" s="12"/>
    </row>
    <row r="29" spans="1:6" x14ac:dyDescent="0.2">
      <c r="A29" s="43" t="s">
        <v>180</v>
      </c>
      <c r="B29" s="35" t="s">
        <v>11</v>
      </c>
      <c r="C29" s="12"/>
      <c r="D29" s="12"/>
      <c r="E29" s="12"/>
      <c r="F29" s="12"/>
    </row>
    <row r="30" spans="1:6" x14ac:dyDescent="0.2">
      <c r="A30" s="33" t="s">
        <v>18</v>
      </c>
      <c r="B30" s="35" t="s">
        <v>19</v>
      </c>
      <c r="C30" s="12"/>
      <c r="D30" s="12"/>
      <c r="E30" s="12"/>
      <c r="F30" s="12"/>
    </row>
    <row r="31" spans="1:6" x14ac:dyDescent="0.2">
      <c r="A31" s="33" t="s">
        <v>12</v>
      </c>
      <c r="B31" s="35" t="s">
        <v>13</v>
      </c>
      <c r="C31" s="12"/>
      <c r="D31" s="12"/>
      <c r="E31" s="12"/>
      <c r="F31" s="12"/>
    </row>
    <row r="32" spans="1:6" x14ac:dyDescent="0.2">
      <c r="A32" s="33" t="s">
        <v>16</v>
      </c>
      <c r="B32" s="35" t="s">
        <v>17</v>
      </c>
      <c r="C32" s="12"/>
      <c r="D32" s="12"/>
      <c r="E32" s="12"/>
      <c r="F32" s="12"/>
    </row>
    <row r="33" spans="1:6" x14ac:dyDescent="0.2">
      <c r="A33" s="33" t="s">
        <v>14</v>
      </c>
      <c r="B33" s="35" t="s">
        <v>15</v>
      </c>
      <c r="C33" s="12"/>
      <c r="D33" s="12"/>
      <c r="E33" s="12"/>
      <c r="F33" s="12"/>
    </row>
    <row r="34" spans="1:6" x14ac:dyDescent="0.2">
      <c r="A34" s="33" t="s">
        <v>20</v>
      </c>
      <c r="B34" s="35" t="s">
        <v>21</v>
      </c>
      <c r="C34" s="12"/>
      <c r="D34" s="12"/>
      <c r="E34" s="12"/>
      <c r="F34" s="12"/>
    </row>
    <row r="35" spans="1:6" x14ac:dyDescent="0.2">
      <c r="A35" s="33" t="s">
        <v>199</v>
      </c>
      <c r="B35" s="36" t="s">
        <v>45</v>
      </c>
      <c r="C35" s="12"/>
      <c r="D35" s="12"/>
      <c r="E35" s="12"/>
      <c r="F35" s="12">
        <v>41</v>
      </c>
    </row>
    <row r="36" spans="1:6" x14ac:dyDescent="0.2">
      <c r="A36" s="33" t="s">
        <v>200</v>
      </c>
      <c r="B36" s="36" t="s">
        <v>46</v>
      </c>
      <c r="C36" s="12"/>
      <c r="D36" s="12"/>
      <c r="E36" s="12"/>
      <c r="F36" s="12"/>
    </row>
    <row r="37" spans="1:6" x14ac:dyDescent="0.2">
      <c r="A37" s="33" t="s">
        <v>201</v>
      </c>
      <c r="B37" s="36" t="s">
        <v>47</v>
      </c>
      <c r="C37" s="12"/>
      <c r="D37" s="12"/>
      <c r="E37" s="12"/>
      <c r="F37" s="12"/>
    </row>
    <row r="38" spans="1:6" x14ac:dyDescent="0.2">
      <c r="A38" s="33" t="s">
        <v>202</v>
      </c>
      <c r="B38" s="36" t="s">
        <v>48</v>
      </c>
      <c r="C38" s="12"/>
      <c r="D38" s="12"/>
      <c r="E38" s="12"/>
      <c r="F38" s="12">
        <v>54</v>
      </c>
    </row>
    <row r="39" spans="1:6" x14ac:dyDescent="0.2">
      <c r="A39" s="33" t="s">
        <v>203</v>
      </c>
      <c r="B39" s="36" t="s">
        <v>49</v>
      </c>
      <c r="C39" s="12"/>
      <c r="D39" s="12"/>
      <c r="E39" s="12"/>
      <c r="F39" s="12"/>
    </row>
    <row r="40" spans="1:6" x14ac:dyDescent="0.2">
      <c r="A40" s="33" t="s">
        <v>204</v>
      </c>
      <c r="B40" s="36" t="s">
        <v>50</v>
      </c>
      <c r="C40" s="12"/>
      <c r="D40" s="12"/>
      <c r="E40" s="12"/>
      <c r="F40" s="12"/>
    </row>
    <row r="41" spans="1:6" x14ac:dyDescent="0.2">
      <c r="A41" s="33" t="s">
        <v>205</v>
      </c>
      <c r="B41" s="36" t="s">
        <v>51</v>
      </c>
      <c r="C41" s="12"/>
      <c r="D41" s="12"/>
      <c r="E41" s="12"/>
      <c r="F41" s="12"/>
    </row>
    <row r="42" spans="1:6" x14ac:dyDescent="0.2">
      <c r="A42" s="33" t="s">
        <v>206</v>
      </c>
      <c r="B42" s="36" t="s">
        <v>52</v>
      </c>
      <c r="C42" s="12"/>
      <c r="D42" s="12"/>
      <c r="E42" s="12"/>
      <c r="F42" s="12">
        <v>107</v>
      </c>
    </row>
    <row r="43" spans="1:6" x14ac:dyDescent="0.2">
      <c r="A43" s="33" t="s">
        <v>207</v>
      </c>
      <c r="B43" s="36" t="s">
        <v>6</v>
      </c>
      <c r="C43" s="12"/>
      <c r="D43" s="12"/>
      <c r="E43" s="12"/>
      <c r="F43" s="12"/>
    </row>
    <row r="44" spans="1:6" x14ac:dyDescent="0.2">
      <c r="A44" s="33" t="s">
        <v>233</v>
      </c>
      <c r="B44" s="36" t="s">
        <v>183</v>
      </c>
      <c r="C44" s="12"/>
      <c r="D44" s="12"/>
      <c r="E44" s="12"/>
      <c r="F44" s="12"/>
    </row>
    <row r="45" spans="1:6" x14ac:dyDescent="0.2">
      <c r="A45" s="33" t="s">
        <v>208</v>
      </c>
      <c r="B45" s="36" t="s">
        <v>184</v>
      </c>
      <c r="C45" s="12"/>
      <c r="D45" s="12"/>
      <c r="E45" s="12"/>
      <c r="F45" s="12"/>
    </row>
    <row r="46" spans="1:6" x14ac:dyDescent="0.2">
      <c r="A46" s="33" t="s">
        <v>209</v>
      </c>
      <c r="B46" s="36" t="s">
        <v>24</v>
      </c>
      <c r="C46" s="12"/>
      <c r="D46" s="12"/>
      <c r="E46" s="12"/>
      <c r="F46" s="12"/>
    </row>
    <row r="47" spans="1:6" x14ac:dyDescent="0.2">
      <c r="A47" s="33" t="s">
        <v>210</v>
      </c>
      <c r="B47" s="36" t="s">
        <v>25</v>
      </c>
      <c r="C47" s="12"/>
      <c r="D47" s="12"/>
      <c r="E47" s="12"/>
      <c r="F47" s="12"/>
    </row>
    <row r="48" spans="1:6" x14ac:dyDescent="0.2">
      <c r="A48" s="33" t="s">
        <v>211</v>
      </c>
      <c r="B48" s="36" t="s">
        <v>26</v>
      </c>
      <c r="C48" s="12"/>
      <c r="D48" s="12"/>
      <c r="E48" s="12"/>
      <c r="F48" s="12"/>
    </row>
    <row r="49" spans="1:7" x14ac:dyDescent="0.2">
      <c r="A49" s="33" t="s">
        <v>212</v>
      </c>
      <c r="B49" s="36" t="s">
        <v>27</v>
      </c>
      <c r="C49" s="12"/>
      <c r="D49" s="12"/>
      <c r="E49" s="12"/>
      <c r="F49" s="12"/>
    </row>
    <row r="50" spans="1:7" x14ac:dyDescent="0.2">
      <c r="A50" s="33" t="s">
        <v>213</v>
      </c>
      <c r="B50" s="36" t="s">
        <v>30</v>
      </c>
      <c r="C50" s="12"/>
      <c r="D50" s="12"/>
      <c r="E50" s="12"/>
      <c r="F50" s="12"/>
    </row>
    <row r="51" spans="1:7" x14ac:dyDescent="0.2">
      <c r="A51" s="33" t="s">
        <v>232</v>
      </c>
      <c r="B51" s="36" t="s">
        <v>28</v>
      </c>
      <c r="C51" s="12"/>
      <c r="D51" s="12"/>
      <c r="E51" s="12"/>
      <c r="F51" s="12"/>
    </row>
    <row r="52" spans="1:7" x14ac:dyDescent="0.2">
      <c r="A52" s="48" t="s">
        <v>22</v>
      </c>
      <c r="B52" s="49" t="s">
        <v>23</v>
      </c>
      <c r="C52" s="12"/>
      <c r="D52" s="12"/>
      <c r="E52" s="12"/>
      <c r="F52" s="12"/>
    </row>
    <row r="53" spans="1:7" x14ac:dyDescent="0.2">
      <c r="A53" s="33" t="s">
        <v>214</v>
      </c>
      <c r="B53" s="35" t="s">
        <v>215</v>
      </c>
      <c r="C53" s="12"/>
      <c r="D53" s="12"/>
      <c r="E53" s="12"/>
      <c r="F53" s="12"/>
    </row>
    <row r="54" spans="1:7" x14ac:dyDescent="0.2">
      <c r="A54" s="33" t="s">
        <v>216</v>
      </c>
      <c r="B54" s="35" t="s">
        <v>217</v>
      </c>
      <c r="C54" s="12"/>
      <c r="D54" s="12">
        <v>84.04</v>
      </c>
      <c r="E54" s="12"/>
      <c r="F54" s="12">
        <v>9.99</v>
      </c>
    </row>
    <row r="55" spans="1:7" x14ac:dyDescent="0.2">
      <c r="A55" s="33" t="s">
        <v>218</v>
      </c>
      <c r="B55" s="35" t="s">
        <v>219</v>
      </c>
      <c r="C55" s="12"/>
      <c r="D55" s="12"/>
      <c r="E55" s="12"/>
      <c r="F55" s="12"/>
    </row>
    <row r="56" spans="1:7" x14ac:dyDescent="0.2">
      <c r="A56" s="48" t="s">
        <v>220</v>
      </c>
      <c r="B56" s="49" t="s">
        <v>221</v>
      </c>
      <c r="C56" s="12"/>
      <c r="D56" s="12"/>
      <c r="E56" s="12"/>
      <c r="F56" s="12"/>
    </row>
    <row r="57" spans="1:7" x14ac:dyDescent="0.2">
      <c r="A57" s="48" t="s">
        <v>222</v>
      </c>
      <c r="B57" s="49" t="s">
        <v>223</v>
      </c>
      <c r="C57" s="12"/>
      <c r="D57" s="12"/>
      <c r="E57" s="12"/>
      <c r="F57" s="12"/>
    </row>
    <row r="58" spans="1:7" x14ac:dyDescent="0.2">
      <c r="A58" s="33" t="s">
        <v>224</v>
      </c>
      <c r="B58" s="35" t="s">
        <v>225</v>
      </c>
      <c r="C58" s="12"/>
      <c r="D58" s="12"/>
      <c r="E58" s="12"/>
      <c r="F58" s="12"/>
    </row>
    <row r="59" spans="1:7" x14ac:dyDescent="0.2">
      <c r="A59" s="33" t="s">
        <v>226</v>
      </c>
      <c r="B59" s="35" t="s">
        <v>227</v>
      </c>
      <c r="C59" s="12"/>
      <c r="D59" s="12"/>
      <c r="E59" s="12"/>
      <c r="F59" s="12"/>
    </row>
    <row r="60" spans="1:7" x14ac:dyDescent="0.2">
      <c r="A60" s="42" t="s">
        <v>228</v>
      </c>
      <c r="B60" s="35" t="s">
        <v>229</v>
      </c>
      <c r="C60" s="12"/>
      <c r="D60" s="12"/>
      <c r="E60" s="12"/>
      <c r="F60" s="12"/>
    </row>
    <row r="61" spans="1:7" x14ac:dyDescent="0.2">
      <c r="A61" s="33" t="s">
        <v>181</v>
      </c>
      <c r="B61" s="35" t="s">
        <v>185</v>
      </c>
      <c r="C61" s="12"/>
      <c r="D61" s="12"/>
      <c r="E61" s="12"/>
      <c r="F61" s="12"/>
    </row>
    <row r="62" spans="1:7" x14ac:dyDescent="0.2">
      <c r="A62" s="33" t="s">
        <v>54</v>
      </c>
      <c r="B62" s="35" t="s">
        <v>55</v>
      </c>
      <c r="C62" s="12"/>
      <c r="D62" s="12"/>
      <c r="E62" s="12"/>
      <c r="F62" s="12"/>
    </row>
    <row r="63" spans="1:7" x14ac:dyDescent="0.2">
      <c r="A63" s="43" t="s">
        <v>187</v>
      </c>
      <c r="B63" s="35" t="s">
        <v>186</v>
      </c>
      <c r="C63" s="12"/>
      <c r="D63" s="12"/>
      <c r="E63" s="12"/>
      <c r="F63" s="12"/>
    </row>
    <row r="64" spans="1:7" x14ac:dyDescent="0.2">
      <c r="A64" s="53"/>
      <c r="B64" s="5"/>
      <c r="C64" s="25">
        <f>SUM(C6:C63)</f>
        <v>0</v>
      </c>
      <c r="D64" s="25">
        <f>SUM(D6:D63)</f>
        <v>4586.2399999999989</v>
      </c>
      <c r="E64" s="25">
        <f>SUM(E6:E63)</f>
        <v>891.56000000000006</v>
      </c>
      <c r="F64" s="25">
        <f>SUM(F6:F63)</f>
        <v>17610.490000000002</v>
      </c>
      <c r="G64" s="54">
        <f>SUM(C64:F64)</f>
        <v>23088.29</v>
      </c>
    </row>
    <row r="65" spans="1:6" x14ac:dyDescent="0.2">
      <c r="A65" s="6"/>
      <c r="B65" s="7"/>
      <c r="C65" s="25"/>
      <c r="D65" s="25"/>
      <c r="E65" s="25"/>
      <c r="F65" s="25"/>
    </row>
    <row r="66" spans="1:6" x14ac:dyDescent="0.2">
      <c r="A66" s="6"/>
      <c r="B66" s="7"/>
      <c r="C66" s="19"/>
      <c r="D66" s="19"/>
      <c r="E66" s="20"/>
      <c r="F66" s="19"/>
    </row>
    <row r="67" spans="1:6" x14ac:dyDescent="0.2">
      <c r="A67" s="6"/>
      <c r="B67" s="7"/>
      <c r="C67" s="19"/>
      <c r="D67" s="19"/>
      <c r="E67" s="20"/>
      <c r="F67" s="19"/>
    </row>
    <row r="68" spans="1:6" x14ac:dyDescent="0.2">
      <c r="A68" s="6"/>
      <c r="B68" s="7"/>
      <c r="C68" s="19"/>
      <c r="D68" s="19"/>
      <c r="E68" s="28"/>
      <c r="F68" s="19"/>
    </row>
    <row r="69" spans="1:6" x14ac:dyDescent="0.2">
      <c r="A69" s="6"/>
      <c r="B69" s="8"/>
      <c r="C69" s="19"/>
      <c r="D69" s="19"/>
      <c r="E69" s="22"/>
      <c r="F69" s="19"/>
    </row>
    <row r="70" spans="1:6" x14ac:dyDescent="0.2">
      <c r="A70" s="6"/>
      <c r="B70" s="8"/>
      <c r="C70" s="19"/>
      <c r="D70" s="19"/>
      <c r="E70" s="20"/>
      <c r="F70" s="19"/>
    </row>
    <row r="71" spans="1:6" x14ac:dyDescent="0.2">
      <c r="A71" s="1"/>
      <c r="B71" s="2"/>
      <c r="C71" s="19"/>
      <c r="D71" s="19"/>
      <c r="E71" s="22"/>
      <c r="F71" s="19"/>
    </row>
    <row r="72" spans="1:6" x14ac:dyDescent="0.2">
      <c r="A72" s="1"/>
      <c r="B72" s="2"/>
    </row>
    <row r="73" spans="1:6" x14ac:dyDescent="0.2">
      <c r="A73" s="1"/>
      <c r="B73" s="2"/>
    </row>
    <row r="74" spans="1:6" x14ac:dyDescent="0.2">
      <c r="A74" s="1"/>
      <c r="B74" s="2"/>
    </row>
    <row r="75" spans="1:6" x14ac:dyDescent="0.2">
      <c r="A75" s="1"/>
      <c r="B75" s="2"/>
    </row>
    <row r="76" spans="1:6" x14ac:dyDescent="0.2">
      <c r="A76" s="1"/>
      <c r="B76" s="2"/>
    </row>
    <row r="77" spans="1:6" x14ac:dyDescent="0.2">
      <c r="A77" s="1"/>
      <c r="B77" s="2"/>
    </row>
    <row r="78" spans="1:6" x14ac:dyDescent="0.2">
      <c r="A78" s="1"/>
      <c r="B78" s="2"/>
    </row>
    <row r="79" spans="1:6" x14ac:dyDescent="0.2">
      <c r="A79" s="1"/>
      <c r="B79" s="2"/>
    </row>
    <row r="80" spans="1:6" x14ac:dyDescent="0.2">
      <c r="A80" s="1"/>
      <c r="B80" s="2"/>
    </row>
    <row r="81" spans="1:2" x14ac:dyDescent="0.2">
      <c r="A81" s="1"/>
      <c r="B81" s="2"/>
    </row>
    <row r="82" spans="1:2" x14ac:dyDescent="0.2">
      <c r="A82" s="1"/>
      <c r="B82" s="2"/>
    </row>
    <row r="83" spans="1:2" x14ac:dyDescent="0.2">
      <c r="A83" s="1"/>
      <c r="B83" s="2"/>
    </row>
    <row r="84" spans="1:2" x14ac:dyDescent="0.2">
      <c r="A84" s="1"/>
      <c r="B84" s="2"/>
    </row>
    <row r="85" spans="1:2" x14ac:dyDescent="0.2">
      <c r="A85" s="1"/>
      <c r="B85" s="2"/>
    </row>
    <row r="86" spans="1:2" x14ac:dyDescent="0.2">
      <c r="A86" s="1"/>
      <c r="B86" s="2"/>
    </row>
    <row r="87" spans="1:2" x14ac:dyDescent="0.2">
      <c r="A87" s="1"/>
      <c r="B87" s="2"/>
    </row>
    <row r="88" spans="1:2" x14ac:dyDescent="0.2">
      <c r="A88" s="1"/>
      <c r="B88" s="2"/>
    </row>
    <row r="89" spans="1:2" x14ac:dyDescent="0.2">
      <c r="A89" s="1"/>
      <c r="B89" s="2"/>
    </row>
    <row r="90" spans="1:2" x14ac:dyDescent="0.2">
      <c r="A90" s="1"/>
      <c r="B90" s="2"/>
    </row>
    <row r="91" spans="1:2" x14ac:dyDescent="0.2">
      <c r="A91" s="1"/>
      <c r="B91" s="2"/>
    </row>
    <row r="92" spans="1:2" x14ac:dyDescent="0.2">
      <c r="A92" s="1"/>
      <c r="B92" s="2"/>
    </row>
    <row r="93" spans="1:2" x14ac:dyDescent="0.2">
      <c r="A93" s="1"/>
      <c r="B93" s="2"/>
    </row>
    <row r="94" spans="1:2" x14ac:dyDescent="0.2">
      <c r="A94" s="1"/>
      <c r="B94" s="2"/>
    </row>
    <row r="95" spans="1:2" x14ac:dyDescent="0.2">
      <c r="A95" s="1"/>
      <c r="B95" s="2"/>
    </row>
    <row r="96" spans="1:2" x14ac:dyDescent="0.2">
      <c r="A96" s="1"/>
      <c r="B96" s="2"/>
    </row>
    <row r="97" spans="1:2" x14ac:dyDescent="0.2">
      <c r="A97" s="1"/>
      <c r="B97" s="2"/>
    </row>
    <row r="98" spans="1:2" x14ac:dyDescent="0.2">
      <c r="A98" s="1"/>
      <c r="B98" s="2"/>
    </row>
    <row r="99" spans="1:2" x14ac:dyDescent="0.2">
      <c r="A99" s="1"/>
      <c r="B99" s="2"/>
    </row>
    <row r="100" spans="1:2" x14ac:dyDescent="0.2">
      <c r="A100" s="1"/>
      <c r="B100" s="2"/>
    </row>
    <row r="101" spans="1:2" x14ac:dyDescent="0.2">
      <c r="A101" s="1"/>
      <c r="B101" s="2"/>
    </row>
    <row r="102" spans="1:2" x14ac:dyDescent="0.2">
      <c r="A102" s="1"/>
      <c r="B102" s="2"/>
    </row>
    <row r="103" spans="1:2" x14ac:dyDescent="0.2">
      <c r="A103" s="1"/>
      <c r="B103" s="2"/>
    </row>
  </sheetData>
  <phoneticPr fontId="11" type="noConversion"/>
  <pageMargins left="0.5" right="0.25" top="0.75" bottom="0.25" header="0.25" footer="0.33"/>
  <pageSetup paperSize="5" scale="89" orientation="portrait" r:id="rId1"/>
  <headerFooter alignWithMargins="0">
    <oddHeader xml:space="preserve">&amp;C&amp;24 2022 Municipal Recycling Report&amp;10 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:L193"/>
  <sheetViews>
    <sheetView topLeftCell="A26" workbookViewId="0">
      <selection activeCell="D46" sqref="D46"/>
    </sheetView>
  </sheetViews>
  <sheetFormatPr defaultRowHeight="11.45" customHeight="1" x14ac:dyDescent="0.2"/>
  <cols>
    <col min="1" max="1" width="61.140625" style="1" customWidth="1"/>
    <col min="2" max="2" width="5.7109375" style="1" customWidth="1"/>
    <col min="3" max="3" width="8.7109375" style="1" customWidth="1"/>
    <col min="4" max="4" width="9.42578125" style="1" customWidth="1"/>
    <col min="5" max="6" width="8.7109375" style="1" customWidth="1"/>
    <col min="7" max="16384" width="9.140625" style="1"/>
  </cols>
  <sheetData>
    <row r="1" spans="1:6" ht="25.5" x14ac:dyDescent="0.2">
      <c r="A1" s="3" t="s">
        <v>0</v>
      </c>
      <c r="B1" s="3" t="s">
        <v>1</v>
      </c>
      <c r="C1" s="51" t="s">
        <v>235</v>
      </c>
      <c r="D1" s="51" t="s">
        <v>237</v>
      </c>
      <c r="E1" s="51" t="s">
        <v>236</v>
      </c>
      <c r="F1" s="51" t="s">
        <v>238</v>
      </c>
    </row>
    <row r="2" spans="1:6" ht="12.75" x14ac:dyDescent="0.2">
      <c r="A2" s="9" t="s">
        <v>62</v>
      </c>
      <c r="B2" s="10">
        <v>38</v>
      </c>
      <c r="C2" s="11" t="s">
        <v>59</v>
      </c>
      <c r="D2" s="11" t="s">
        <v>60</v>
      </c>
      <c r="E2" s="11" t="s">
        <v>61</v>
      </c>
      <c r="F2" s="18" t="s">
        <v>61</v>
      </c>
    </row>
    <row r="3" spans="1:6" ht="15.75" x14ac:dyDescent="0.25">
      <c r="A3" s="13" t="s">
        <v>258</v>
      </c>
      <c r="B3" s="14"/>
      <c r="C3" s="11" t="s">
        <v>59</v>
      </c>
      <c r="D3" s="11" t="s">
        <v>60</v>
      </c>
      <c r="E3" s="11" t="s">
        <v>61</v>
      </c>
      <c r="F3" s="18" t="s">
        <v>61</v>
      </c>
    </row>
    <row r="4" spans="1:6" ht="12.75" x14ac:dyDescent="0.2">
      <c r="A4" s="9" t="s">
        <v>57</v>
      </c>
      <c r="B4" s="11"/>
      <c r="C4" s="11" t="s">
        <v>59</v>
      </c>
      <c r="D4" s="11" t="s">
        <v>60</v>
      </c>
      <c r="E4" s="11" t="s">
        <v>59</v>
      </c>
      <c r="F4" s="18" t="s">
        <v>59</v>
      </c>
    </row>
    <row r="5" spans="1:6" ht="12.75" x14ac:dyDescent="0.2">
      <c r="A5" s="9" t="s">
        <v>58</v>
      </c>
      <c r="B5" s="11"/>
      <c r="C5" s="11" t="s">
        <v>59</v>
      </c>
      <c r="D5" s="11" t="s">
        <v>59</v>
      </c>
      <c r="E5" s="11" t="s">
        <v>59</v>
      </c>
      <c r="F5" s="18" t="s">
        <v>59</v>
      </c>
    </row>
    <row r="6" spans="1:6" ht="13.15" customHeight="1" x14ac:dyDescent="0.2">
      <c r="A6" s="33" t="s">
        <v>174</v>
      </c>
      <c r="B6" s="35" t="s">
        <v>63</v>
      </c>
      <c r="C6" s="12"/>
      <c r="D6" s="12"/>
      <c r="E6" s="12"/>
      <c r="F6" s="12"/>
    </row>
    <row r="7" spans="1:6" ht="13.15" customHeight="1" x14ac:dyDescent="0.2">
      <c r="A7" s="33" t="s">
        <v>175</v>
      </c>
      <c r="B7" s="35" t="s">
        <v>56</v>
      </c>
      <c r="C7" s="12"/>
      <c r="D7" s="12"/>
      <c r="E7" s="12"/>
      <c r="F7" s="12"/>
    </row>
    <row r="8" spans="1:6" ht="13.15" customHeight="1" x14ac:dyDescent="0.2">
      <c r="A8" s="33" t="s">
        <v>4</v>
      </c>
      <c r="B8" s="35" t="s">
        <v>5</v>
      </c>
      <c r="C8" s="12"/>
      <c r="D8" s="56">
        <f>98.19</f>
        <v>98.19</v>
      </c>
      <c r="E8" s="12"/>
      <c r="F8" s="12"/>
    </row>
    <row r="9" spans="1:6" ht="13.15" customHeight="1" x14ac:dyDescent="0.2">
      <c r="A9" s="33" t="s">
        <v>230</v>
      </c>
      <c r="B9" s="35" t="s">
        <v>182</v>
      </c>
      <c r="C9" s="12"/>
      <c r="D9" s="12"/>
      <c r="E9" s="12"/>
      <c r="F9" s="12"/>
    </row>
    <row r="10" spans="1:6" ht="13.15" customHeight="1" x14ac:dyDescent="0.2">
      <c r="A10" s="33" t="s">
        <v>176</v>
      </c>
      <c r="B10" s="35" t="s">
        <v>38</v>
      </c>
      <c r="C10" s="12"/>
      <c r="D10" s="56">
        <v>32.020000000000003</v>
      </c>
      <c r="E10" s="12"/>
      <c r="F10" s="12"/>
    </row>
    <row r="11" spans="1:6" ht="13.15" customHeight="1" x14ac:dyDescent="0.2">
      <c r="A11" s="33" t="s">
        <v>177</v>
      </c>
      <c r="B11" s="35" t="s">
        <v>41</v>
      </c>
      <c r="C11" s="12"/>
      <c r="D11" s="12"/>
      <c r="E11" s="12"/>
      <c r="F11" s="12"/>
    </row>
    <row r="12" spans="1:6" ht="13.15" customHeight="1" x14ac:dyDescent="0.2">
      <c r="A12" s="33" t="s">
        <v>39</v>
      </c>
      <c r="B12" s="35" t="s">
        <v>40</v>
      </c>
      <c r="C12" s="12"/>
      <c r="D12" s="56">
        <v>19.78</v>
      </c>
      <c r="E12" s="12"/>
      <c r="F12" s="12"/>
    </row>
    <row r="13" spans="1:6" ht="13.15" customHeight="1" x14ac:dyDescent="0.2">
      <c r="A13" s="33" t="s">
        <v>178</v>
      </c>
      <c r="B13" s="35" t="s">
        <v>42</v>
      </c>
      <c r="C13" s="12"/>
      <c r="D13" s="56">
        <v>31.26</v>
      </c>
      <c r="E13" s="12"/>
      <c r="F13" s="12"/>
    </row>
    <row r="14" spans="1:6" ht="13.15" customHeight="1" x14ac:dyDescent="0.2">
      <c r="A14" s="33" t="s">
        <v>43</v>
      </c>
      <c r="B14" s="35" t="s">
        <v>44</v>
      </c>
      <c r="C14" s="12"/>
      <c r="D14" s="12"/>
      <c r="E14" s="12"/>
      <c r="F14" s="12"/>
    </row>
    <row r="15" spans="1:6" ht="13.15" customHeight="1" x14ac:dyDescent="0.2">
      <c r="A15" s="33" t="s">
        <v>7</v>
      </c>
      <c r="B15" s="35" t="s">
        <v>8</v>
      </c>
      <c r="C15" s="12"/>
      <c r="D15" s="12"/>
      <c r="E15" s="12"/>
      <c r="F15" s="12"/>
    </row>
    <row r="16" spans="1:6" ht="13.15" customHeight="1" x14ac:dyDescent="0.2">
      <c r="A16" s="33" t="s">
        <v>188</v>
      </c>
      <c r="B16" s="35" t="s">
        <v>2</v>
      </c>
      <c r="C16" s="12"/>
      <c r="D16" s="56">
        <f>3.59</f>
        <v>3.59</v>
      </c>
      <c r="E16" s="12"/>
      <c r="F16" s="12"/>
    </row>
    <row r="17" spans="1:6" ht="13.15" customHeight="1" x14ac:dyDescent="0.2">
      <c r="A17" s="33" t="s">
        <v>189</v>
      </c>
      <c r="B17" s="35" t="s">
        <v>10</v>
      </c>
      <c r="C17" s="12"/>
      <c r="D17" s="56">
        <v>10.34</v>
      </c>
      <c r="E17" s="12"/>
      <c r="F17" s="12"/>
    </row>
    <row r="18" spans="1:6" ht="13.15" customHeight="1" x14ac:dyDescent="0.2">
      <c r="A18" s="33" t="s">
        <v>190</v>
      </c>
      <c r="B18" s="35" t="s">
        <v>31</v>
      </c>
      <c r="C18" s="12"/>
      <c r="D18" s="12"/>
      <c r="E18" s="12"/>
      <c r="F18" s="12"/>
    </row>
    <row r="19" spans="1:6" ht="13.15" customHeight="1" x14ac:dyDescent="0.2">
      <c r="A19" s="33" t="s">
        <v>191</v>
      </c>
      <c r="B19" s="35" t="s">
        <v>3</v>
      </c>
      <c r="C19" s="12"/>
      <c r="D19" s="12"/>
      <c r="E19" s="12"/>
      <c r="F19" s="12"/>
    </row>
    <row r="20" spans="1:6" ht="13.15" customHeight="1" x14ac:dyDescent="0.2">
      <c r="A20" s="33" t="s">
        <v>192</v>
      </c>
      <c r="B20" s="36" t="s">
        <v>9</v>
      </c>
      <c r="C20" s="12"/>
      <c r="D20" s="12"/>
      <c r="E20" s="12"/>
      <c r="F20" s="12"/>
    </row>
    <row r="21" spans="1:6" ht="13.15" customHeight="1" x14ac:dyDescent="0.2">
      <c r="A21" s="33" t="s">
        <v>193</v>
      </c>
      <c r="B21" s="36" t="s">
        <v>32</v>
      </c>
      <c r="C21" s="12"/>
      <c r="D21" s="12"/>
      <c r="E21" s="12"/>
      <c r="F21" s="12"/>
    </row>
    <row r="22" spans="1:6" ht="13.15" customHeight="1" x14ac:dyDescent="0.2">
      <c r="A22" s="33" t="s">
        <v>194</v>
      </c>
      <c r="B22" s="36" t="s">
        <v>33</v>
      </c>
      <c r="C22" s="12"/>
      <c r="D22" s="12"/>
      <c r="E22" s="12"/>
      <c r="F22" s="12"/>
    </row>
    <row r="23" spans="1:6" ht="13.15" customHeight="1" x14ac:dyDescent="0.2">
      <c r="A23" s="33" t="s">
        <v>195</v>
      </c>
      <c r="B23" s="36" t="s">
        <v>34</v>
      </c>
      <c r="C23" s="12"/>
      <c r="D23" s="12"/>
      <c r="E23" s="12"/>
      <c r="F23" s="12"/>
    </row>
    <row r="24" spans="1:6" ht="13.15" customHeight="1" x14ac:dyDescent="0.2">
      <c r="A24" s="33" t="s">
        <v>196</v>
      </c>
      <c r="B24" s="36" t="s">
        <v>35</v>
      </c>
      <c r="C24" s="12"/>
      <c r="D24" s="12"/>
      <c r="E24" s="12"/>
      <c r="F24" s="12"/>
    </row>
    <row r="25" spans="1:6" ht="13.15" customHeight="1" x14ac:dyDescent="0.2">
      <c r="A25" s="33" t="s">
        <v>197</v>
      </c>
      <c r="B25" s="36" t="s">
        <v>36</v>
      </c>
      <c r="C25" s="12"/>
      <c r="D25" s="12"/>
      <c r="E25" s="12"/>
      <c r="F25" s="12"/>
    </row>
    <row r="26" spans="1:6" ht="13.15" customHeight="1" x14ac:dyDescent="0.2">
      <c r="A26" s="33" t="s">
        <v>198</v>
      </c>
      <c r="B26" s="36" t="s">
        <v>37</v>
      </c>
      <c r="C26" s="12"/>
      <c r="D26" s="12"/>
      <c r="E26" s="12"/>
      <c r="F26" s="12"/>
    </row>
    <row r="27" spans="1:6" ht="13.15" customHeight="1" x14ac:dyDescent="0.2">
      <c r="A27" s="33" t="s">
        <v>231</v>
      </c>
      <c r="B27" s="36" t="s">
        <v>53</v>
      </c>
      <c r="C27" s="12"/>
      <c r="D27" s="12"/>
      <c r="E27" s="12"/>
      <c r="F27" s="12"/>
    </row>
    <row r="28" spans="1:6" ht="13.15" customHeight="1" x14ac:dyDescent="0.2">
      <c r="A28" s="33" t="s">
        <v>179</v>
      </c>
      <c r="B28" s="35" t="s">
        <v>29</v>
      </c>
      <c r="C28" s="12"/>
      <c r="D28" s="56">
        <v>89.3</v>
      </c>
      <c r="E28" s="12"/>
      <c r="F28" s="12"/>
    </row>
    <row r="29" spans="1:6" ht="13.15" customHeight="1" x14ac:dyDescent="0.2">
      <c r="A29" s="34" t="s">
        <v>180</v>
      </c>
      <c r="B29" s="35" t="s">
        <v>11</v>
      </c>
      <c r="C29" s="12"/>
      <c r="D29" s="56">
        <f>10.19</f>
        <v>10.19</v>
      </c>
      <c r="E29" s="12"/>
      <c r="F29" s="12"/>
    </row>
    <row r="30" spans="1:6" ht="13.15" customHeight="1" x14ac:dyDescent="0.2">
      <c r="A30" s="33" t="s">
        <v>18</v>
      </c>
      <c r="B30" s="35" t="s">
        <v>19</v>
      </c>
      <c r="C30" s="12"/>
      <c r="D30" s="56">
        <v>15.32</v>
      </c>
      <c r="E30" s="12"/>
      <c r="F30" s="12"/>
    </row>
    <row r="31" spans="1:6" ht="13.15" customHeight="1" x14ac:dyDescent="0.2">
      <c r="A31" s="33" t="s">
        <v>12</v>
      </c>
      <c r="B31" s="35" t="s">
        <v>13</v>
      </c>
      <c r="C31" s="12"/>
      <c r="D31" s="56">
        <f>29.14</f>
        <v>29.14</v>
      </c>
      <c r="E31" s="12"/>
      <c r="F31" s="12"/>
    </row>
    <row r="32" spans="1:6" ht="13.15" customHeight="1" x14ac:dyDescent="0.2">
      <c r="A32" s="33" t="s">
        <v>16</v>
      </c>
      <c r="B32" s="35" t="s">
        <v>17</v>
      </c>
      <c r="C32" s="12"/>
      <c r="D32" s="56">
        <v>8.06</v>
      </c>
      <c r="E32" s="12"/>
      <c r="F32" s="12"/>
    </row>
    <row r="33" spans="1:6" ht="13.15" customHeight="1" x14ac:dyDescent="0.2">
      <c r="A33" s="33" t="s">
        <v>14</v>
      </c>
      <c r="B33" s="35" t="s">
        <v>15</v>
      </c>
      <c r="C33" s="12"/>
      <c r="D33" s="12"/>
      <c r="E33" s="12"/>
      <c r="F33" s="12"/>
    </row>
    <row r="34" spans="1:6" ht="13.15" customHeight="1" x14ac:dyDescent="0.2">
      <c r="A34" s="33" t="s">
        <v>20</v>
      </c>
      <c r="B34" s="35" t="s">
        <v>21</v>
      </c>
      <c r="C34" s="12"/>
      <c r="D34" s="12"/>
      <c r="E34" s="12"/>
      <c r="F34" s="12"/>
    </row>
    <row r="35" spans="1:6" ht="13.15" customHeight="1" x14ac:dyDescent="0.2">
      <c r="A35" s="33" t="s">
        <v>199</v>
      </c>
      <c r="B35" s="36" t="s">
        <v>45</v>
      </c>
      <c r="C35" s="12"/>
      <c r="D35" s="56">
        <f>1.9+16.21</f>
        <v>18.11</v>
      </c>
      <c r="E35" s="12"/>
      <c r="F35" s="12"/>
    </row>
    <row r="36" spans="1:6" ht="13.15" customHeight="1" x14ac:dyDescent="0.2">
      <c r="A36" s="33" t="s">
        <v>200</v>
      </c>
      <c r="B36" s="36" t="s">
        <v>46</v>
      </c>
      <c r="C36" s="12"/>
      <c r="D36" s="56">
        <f>6.41+5.63</f>
        <v>12.04</v>
      </c>
      <c r="E36" s="12"/>
      <c r="F36" s="12"/>
    </row>
    <row r="37" spans="1:6" ht="13.15" customHeight="1" x14ac:dyDescent="0.2">
      <c r="A37" s="33" t="s">
        <v>201</v>
      </c>
      <c r="B37" s="36" t="s">
        <v>47</v>
      </c>
      <c r="C37" s="12"/>
      <c r="D37" s="12"/>
      <c r="E37" s="12"/>
      <c r="F37" s="12"/>
    </row>
    <row r="38" spans="1:6" ht="13.15" customHeight="1" x14ac:dyDescent="0.2">
      <c r="A38" s="33" t="s">
        <v>202</v>
      </c>
      <c r="B38" s="36" t="s">
        <v>48</v>
      </c>
      <c r="C38" s="12"/>
      <c r="D38" s="12"/>
      <c r="E38" s="12"/>
      <c r="F38" s="12"/>
    </row>
    <row r="39" spans="1:6" ht="13.15" customHeight="1" x14ac:dyDescent="0.2">
      <c r="A39" s="33" t="s">
        <v>203</v>
      </c>
      <c r="B39" s="36" t="s">
        <v>49</v>
      </c>
      <c r="C39" s="12"/>
      <c r="D39" s="12"/>
      <c r="E39" s="12"/>
      <c r="F39" s="12"/>
    </row>
    <row r="40" spans="1:6" ht="13.15" customHeight="1" x14ac:dyDescent="0.2">
      <c r="A40" s="33" t="s">
        <v>204</v>
      </c>
      <c r="B40" s="36" t="s">
        <v>50</v>
      </c>
      <c r="C40" s="12"/>
      <c r="D40" s="12"/>
      <c r="E40" s="12"/>
      <c r="F40" s="12"/>
    </row>
    <row r="41" spans="1:6" ht="13.15" customHeight="1" x14ac:dyDescent="0.2">
      <c r="A41" s="33" t="s">
        <v>205</v>
      </c>
      <c r="B41" s="36" t="s">
        <v>51</v>
      </c>
      <c r="C41" s="12"/>
      <c r="D41" s="12"/>
      <c r="E41" s="12"/>
      <c r="F41" s="12"/>
    </row>
    <row r="42" spans="1:6" ht="13.15" customHeight="1" x14ac:dyDescent="0.2">
      <c r="A42" s="33" t="s">
        <v>206</v>
      </c>
      <c r="B42" s="36" t="s">
        <v>52</v>
      </c>
      <c r="C42" s="12"/>
      <c r="D42" s="12"/>
      <c r="E42" s="12"/>
      <c r="F42" s="12"/>
    </row>
    <row r="43" spans="1:6" ht="13.15" customHeight="1" x14ac:dyDescent="0.2">
      <c r="A43" s="33" t="s">
        <v>207</v>
      </c>
      <c r="B43" s="36" t="s">
        <v>6</v>
      </c>
      <c r="C43" s="12"/>
      <c r="D43" s="12"/>
      <c r="E43" s="12"/>
      <c r="F43" s="12"/>
    </row>
    <row r="44" spans="1:6" ht="13.15" customHeight="1" x14ac:dyDescent="0.2">
      <c r="A44" s="33" t="s">
        <v>233</v>
      </c>
      <c r="B44" s="36" t="s">
        <v>183</v>
      </c>
      <c r="C44" s="12"/>
      <c r="D44" s="12"/>
      <c r="E44" s="12"/>
      <c r="F44" s="12"/>
    </row>
    <row r="45" spans="1:6" ht="13.15" customHeight="1" x14ac:dyDescent="0.2">
      <c r="A45" s="33" t="s">
        <v>208</v>
      </c>
      <c r="B45" s="36" t="s">
        <v>184</v>
      </c>
      <c r="C45" s="12"/>
      <c r="D45" s="12"/>
      <c r="E45" s="12"/>
      <c r="F45" s="12"/>
    </row>
    <row r="46" spans="1:6" ht="13.15" customHeight="1" x14ac:dyDescent="0.2">
      <c r="A46" s="33" t="s">
        <v>209</v>
      </c>
      <c r="B46" s="36" t="s">
        <v>24</v>
      </c>
      <c r="C46" s="12"/>
      <c r="D46" s="56">
        <f>7</f>
        <v>7</v>
      </c>
      <c r="E46" s="12"/>
      <c r="F46" s="12"/>
    </row>
    <row r="47" spans="1:6" ht="13.15" customHeight="1" x14ac:dyDescent="0.2">
      <c r="A47" s="33" t="s">
        <v>210</v>
      </c>
      <c r="B47" s="36" t="s">
        <v>25</v>
      </c>
      <c r="C47" s="12"/>
      <c r="D47" s="12"/>
      <c r="E47" s="12"/>
      <c r="F47" s="12"/>
    </row>
    <row r="48" spans="1:6" ht="13.15" customHeight="1" x14ac:dyDescent="0.2">
      <c r="A48" s="33" t="s">
        <v>211</v>
      </c>
      <c r="B48" s="36" t="s">
        <v>26</v>
      </c>
      <c r="C48" s="12"/>
      <c r="D48" s="12"/>
      <c r="E48" s="12"/>
      <c r="F48" s="12"/>
    </row>
    <row r="49" spans="1:12" ht="13.15" customHeight="1" x14ac:dyDescent="0.2">
      <c r="A49" s="33" t="s">
        <v>212</v>
      </c>
      <c r="B49" s="36" t="s">
        <v>27</v>
      </c>
      <c r="C49" s="12"/>
      <c r="D49" s="12"/>
      <c r="E49" s="12"/>
      <c r="F49" s="12"/>
      <c r="L49" s="31"/>
    </row>
    <row r="50" spans="1:12" ht="13.15" customHeight="1" x14ac:dyDescent="0.2">
      <c r="A50" s="33" t="s">
        <v>213</v>
      </c>
      <c r="B50" s="36" t="s">
        <v>30</v>
      </c>
      <c r="C50" s="12"/>
      <c r="D50" s="12"/>
      <c r="E50" s="12"/>
      <c r="F50" s="12"/>
    </row>
    <row r="51" spans="1:12" ht="13.15" customHeight="1" x14ac:dyDescent="0.2">
      <c r="A51" s="33" t="s">
        <v>234</v>
      </c>
      <c r="B51" s="36" t="s">
        <v>28</v>
      </c>
      <c r="C51" s="12"/>
      <c r="D51" s="12"/>
      <c r="E51" s="12"/>
      <c r="F51" s="12"/>
    </row>
    <row r="52" spans="1:12" ht="13.15" customHeight="1" x14ac:dyDescent="0.2">
      <c r="A52" s="39" t="s">
        <v>22</v>
      </c>
      <c r="B52" s="40" t="s">
        <v>23</v>
      </c>
      <c r="C52" s="41">
        <v>19.8</v>
      </c>
      <c r="D52" s="12"/>
      <c r="E52" s="12"/>
      <c r="F52" s="12"/>
    </row>
    <row r="53" spans="1:12" ht="13.15" customHeight="1" x14ac:dyDescent="0.2">
      <c r="A53" s="33" t="s">
        <v>214</v>
      </c>
      <c r="B53" s="35" t="s">
        <v>215</v>
      </c>
      <c r="C53" s="12"/>
      <c r="D53" s="12"/>
      <c r="E53" s="12"/>
      <c r="F53" s="12"/>
    </row>
    <row r="54" spans="1:12" ht="13.15" customHeight="1" x14ac:dyDescent="0.2">
      <c r="A54" s="33" t="s">
        <v>216</v>
      </c>
      <c r="B54" s="35" t="s">
        <v>217</v>
      </c>
      <c r="C54" s="12"/>
      <c r="D54" s="12"/>
      <c r="E54" s="12"/>
      <c r="F54" s="12"/>
    </row>
    <row r="55" spans="1:12" ht="13.15" customHeight="1" x14ac:dyDescent="0.2">
      <c r="A55" s="39" t="s">
        <v>218</v>
      </c>
      <c r="B55" s="40" t="s">
        <v>219</v>
      </c>
      <c r="C55" s="12"/>
      <c r="D55" s="41">
        <f>455.5/2000</f>
        <v>0.22775000000000001</v>
      </c>
      <c r="E55" s="12"/>
      <c r="F55" s="12"/>
    </row>
    <row r="56" spans="1:12" ht="13.15" customHeight="1" x14ac:dyDescent="0.2">
      <c r="A56" s="39" t="s">
        <v>220</v>
      </c>
      <c r="B56" s="40" t="s">
        <v>221</v>
      </c>
      <c r="C56" s="12"/>
      <c r="D56" s="41">
        <v>180</v>
      </c>
      <c r="E56" s="12"/>
      <c r="F56" s="12"/>
    </row>
    <row r="57" spans="1:12" ht="13.15" customHeight="1" x14ac:dyDescent="0.2">
      <c r="A57" s="39" t="s">
        <v>222</v>
      </c>
      <c r="B57" s="40" t="s">
        <v>223</v>
      </c>
      <c r="C57" s="12"/>
      <c r="D57" s="41">
        <f>75/2000</f>
        <v>3.7499999999999999E-2</v>
      </c>
      <c r="E57" s="12"/>
      <c r="F57" s="12"/>
    </row>
    <row r="58" spans="1:12" ht="13.15" customHeight="1" x14ac:dyDescent="0.2">
      <c r="A58" s="33" t="s">
        <v>224</v>
      </c>
      <c r="B58" s="35" t="s">
        <v>225</v>
      </c>
      <c r="C58" s="12"/>
      <c r="D58" s="12"/>
      <c r="E58" s="12"/>
      <c r="F58" s="12"/>
    </row>
    <row r="59" spans="1:12" ht="13.15" customHeight="1" x14ac:dyDescent="0.2">
      <c r="A59" s="33" t="s">
        <v>226</v>
      </c>
      <c r="B59" s="35" t="s">
        <v>227</v>
      </c>
      <c r="C59" s="12"/>
      <c r="D59" s="12"/>
      <c r="E59" s="12"/>
      <c r="F59" s="12"/>
    </row>
    <row r="60" spans="1:12" ht="13.15" customHeight="1" x14ac:dyDescent="0.2">
      <c r="A60" s="33" t="s">
        <v>228</v>
      </c>
      <c r="B60" s="35" t="s">
        <v>229</v>
      </c>
      <c r="C60" s="12"/>
      <c r="D60" s="12"/>
      <c r="E60" s="12"/>
      <c r="F60" s="12"/>
    </row>
    <row r="61" spans="1:12" ht="13.15" customHeight="1" x14ac:dyDescent="0.2">
      <c r="A61" s="33" t="s">
        <v>181</v>
      </c>
      <c r="B61" s="35" t="s">
        <v>185</v>
      </c>
      <c r="C61" s="12"/>
      <c r="D61" s="12"/>
      <c r="E61" s="12"/>
      <c r="F61" s="12"/>
    </row>
    <row r="62" spans="1:12" ht="13.15" customHeight="1" x14ac:dyDescent="0.2">
      <c r="A62" s="44" t="s">
        <v>54</v>
      </c>
      <c r="B62" s="45" t="s">
        <v>55</v>
      </c>
      <c r="C62" s="12"/>
      <c r="D62" s="47">
        <f>41.78</f>
        <v>41.78</v>
      </c>
      <c r="E62" s="12"/>
      <c r="F62" s="12"/>
    </row>
    <row r="63" spans="1:12" ht="13.15" customHeight="1" x14ac:dyDescent="0.2">
      <c r="A63" s="46" t="s">
        <v>187</v>
      </c>
      <c r="B63" s="45" t="s">
        <v>186</v>
      </c>
      <c r="C63" s="12"/>
      <c r="D63" s="47">
        <f>163.56+26.84+395.19+1.54</f>
        <v>587.13</v>
      </c>
      <c r="E63" s="12"/>
      <c r="F63" s="12"/>
    </row>
    <row r="64" spans="1:12" ht="13.15" customHeight="1" x14ac:dyDescent="0.2">
      <c r="A64" s="37" t="s">
        <v>147</v>
      </c>
      <c r="B64" s="38" t="s">
        <v>148</v>
      </c>
      <c r="C64" s="12"/>
      <c r="D64" s="57">
        <v>132249.03</v>
      </c>
      <c r="E64" s="12"/>
      <c r="F64" s="12"/>
    </row>
    <row r="65" spans="1:6" ht="11.45" customHeight="1" x14ac:dyDescent="0.2">
      <c r="A65" s="4"/>
      <c r="B65" s="5"/>
      <c r="C65" s="26">
        <f>SUM(C6:C63)</f>
        <v>19.8</v>
      </c>
      <c r="D65" s="26">
        <f>SUM(D6:D63)</f>
        <v>1193.5152499999999</v>
      </c>
      <c r="E65" s="26">
        <f>SUM(E6:E63)</f>
        <v>0</v>
      </c>
      <c r="F65" s="26">
        <f>SUM(F6:F63)</f>
        <v>0</v>
      </c>
    </row>
    <row r="66" spans="1:6" ht="15" customHeight="1" x14ac:dyDescent="0.2">
      <c r="A66" s="6"/>
      <c r="B66" s="7"/>
      <c r="C66" s="6"/>
      <c r="D66" s="6"/>
      <c r="E66" s="6"/>
      <c r="F66" s="19"/>
    </row>
    <row r="67" spans="1:6" ht="15" customHeight="1" x14ac:dyDescent="0.2">
      <c r="A67" s="6"/>
      <c r="B67" s="7"/>
      <c r="C67" s="6"/>
      <c r="D67" s="6"/>
      <c r="E67" s="6"/>
      <c r="F67" s="19"/>
    </row>
    <row r="68" spans="1:6" ht="15" customHeight="1" x14ac:dyDescent="0.2">
      <c r="A68" s="6"/>
      <c r="B68" s="7"/>
      <c r="C68" s="6"/>
      <c r="D68" s="6"/>
      <c r="E68" s="6"/>
      <c r="F68" s="19"/>
    </row>
    <row r="69" spans="1:6" ht="15" customHeight="1" x14ac:dyDescent="0.2">
      <c r="A69" s="6"/>
      <c r="B69" s="7"/>
      <c r="C69" s="6"/>
      <c r="D69" s="6"/>
      <c r="E69" s="6"/>
      <c r="F69" s="19"/>
    </row>
    <row r="70" spans="1:6" ht="15" customHeight="1" x14ac:dyDescent="0.2">
      <c r="A70" s="6"/>
      <c r="B70" s="8"/>
      <c r="C70" s="6"/>
      <c r="D70" s="6"/>
      <c r="E70" s="6"/>
      <c r="F70" s="19"/>
    </row>
    <row r="71" spans="1:6" ht="15" customHeight="1" x14ac:dyDescent="0.2">
      <c r="A71" s="6"/>
      <c r="B71" s="8"/>
      <c r="C71" s="6"/>
      <c r="D71" s="6"/>
      <c r="E71" s="6"/>
      <c r="F71" s="19"/>
    </row>
    <row r="72" spans="1:6" ht="11.45" customHeight="1" x14ac:dyDescent="0.2">
      <c r="B72" s="2"/>
    </row>
    <row r="73" spans="1:6" ht="11.45" customHeight="1" x14ac:dyDescent="0.2">
      <c r="B73" s="2"/>
    </row>
    <row r="74" spans="1:6" ht="11.45" customHeight="1" x14ac:dyDescent="0.2">
      <c r="B74" s="2"/>
    </row>
    <row r="75" spans="1:6" ht="11.45" customHeight="1" x14ac:dyDescent="0.2">
      <c r="B75" s="2"/>
    </row>
    <row r="76" spans="1:6" ht="11.45" customHeight="1" x14ac:dyDescent="0.2">
      <c r="B76" s="2"/>
    </row>
    <row r="77" spans="1:6" ht="11.45" customHeight="1" x14ac:dyDescent="0.2">
      <c r="B77" s="2"/>
    </row>
    <row r="78" spans="1:6" ht="11.45" customHeight="1" x14ac:dyDescent="0.2">
      <c r="B78" s="2"/>
    </row>
    <row r="79" spans="1:6" ht="11.45" customHeight="1" x14ac:dyDescent="0.2">
      <c r="B79" s="2"/>
    </row>
    <row r="80" spans="1:6" ht="11.45" customHeight="1" x14ac:dyDescent="0.2">
      <c r="B80" s="2"/>
    </row>
    <row r="81" spans="2:2" ht="11.45" customHeight="1" x14ac:dyDescent="0.2">
      <c r="B81" s="2"/>
    </row>
    <row r="82" spans="2:2" ht="11.45" customHeight="1" x14ac:dyDescent="0.2">
      <c r="B82" s="2"/>
    </row>
    <row r="83" spans="2:2" ht="11.45" customHeight="1" x14ac:dyDescent="0.2">
      <c r="B83" s="2"/>
    </row>
    <row r="84" spans="2:2" ht="11.45" customHeight="1" x14ac:dyDescent="0.2">
      <c r="B84" s="2"/>
    </row>
    <row r="85" spans="2:2" ht="11.45" customHeight="1" x14ac:dyDescent="0.2">
      <c r="B85" s="2"/>
    </row>
    <row r="86" spans="2:2" ht="11.45" customHeight="1" x14ac:dyDescent="0.2">
      <c r="B86" s="2"/>
    </row>
    <row r="87" spans="2:2" ht="11.45" customHeight="1" x14ac:dyDescent="0.2">
      <c r="B87" s="2"/>
    </row>
    <row r="88" spans="2:2" ht="11.45" customHeight="1" x14ac:dyDescent="0.2">
      <c r="B88" s="2"/>
    </row>
    <row r="89" spans="2:2" ht="11.45" customHeight="1" x14ac:dyDescent="0.2">
      <c r="B89" s="2"/>
    </row>
    <row r="90" spans="2:2" ht="11.45" customHeight="1" x14ac:dyDescent="0.2">
      <c r="B90" s="2"/>
    </row>
    <row r="91" spans="2:2" ht="11.45" customHeight="1" x14ac:dyDescent="0.2">
      <c r="B91" s="2"/>
    </row>
    <row r="92" spans="2:2" ht="11.45" customHeight="1" x14ac:dyDescent="0.2">
      <c r="B92" s="2"/>
    </row>
    <row r="93" spans="2:2" ht="11.45" customHeight="1" x14ac:dyDescent="0.2">
      <c r="B93" s="2"/>
    </row>
    <row r="94" spans="2:2" ht="11.45" customHeight="1" x14ac:dyDescent="0.2">
      <c r="B94" s="2"/>
    </row>
    <row r="95" spans="2:2" ht="11.45" customHeight="1" x14ac:dyDescent="0.2">
      <c r="B95" s="2"/>
    </row>
    <row r="96" spans="2:2" ht="11.45" customHeight="1" x14ac:dyDescent="0.2">
      <c r="B96" s="2"/>
    </row>
    <row r="97" spans="2:2" ht="11.45" customHeight="1" x14ac:dyDescent="0.2">
      <c r="B97" s="2"/>
    </row>
    <row r="98" spans="2:2" ht="11.45" customHeight="1" x14ac:dyDescent="0.2">
      <c r="B98" s="2"/>
    </row>
    <row r="99" spans="2:2" ht="11.45" customHeight="1" x14ac:dyDescent="0.2">
      <c r="B99" s="2"/>
    </row>
    <row r="100" spans="2:2" ht="11.45" customHeight="1" x14ac:dyDescent="0.2">
      <c r="B100" s="2"/>
    </row>
    <row r="101" spans="2:2" ht="11.45" customHeight="1" x14ac:dyDescent="0.2">
      <c r="B101" s="2"/>
    </row>
    <row r="102" spans="2:2" ht="11.45" customHeight="1" x14ac:dyDescent="0.2">
      <c r="B102" s="2"/>
    </row>
    <row r="103" spans="2:2" ht="11.45" customHeight="1" x14ac:dyDescent="0.2">
      <c r="B103" s="2"/>
    </row>
    <row r="104" spans="2:2" ht="11.45" customHeight="1" x14ac:dyDescent="0.2">
      <c r="B104" s="2"/>
    </row>
    <row r="105" spans="2:2" ht="11.45" customHeight="1" x14ac:dyDescent="0.2">
      <c r="B105" s="2"/>
    </row>
    <row r="106" spans="2:2" ht="11.45" customHeight="1" x14ac:dyDescent="0.2">
      <c r="B106" s="2"/>
    </row>
    <row r="107" spans="2:2" ht="11.45" customHeight="1" x14ac:dyDescent="0.2">
      <c r="B107" s="2"/>
    </row>
    <row r="108" spans="2:2" ht="11.45" customHeight="1" x14ac:dyDescent="0.2">
      <c r="B108" s="2"/>
    </row>
    <row r="109" spans="2:2" ht="11.45" customHeight="1" x14ac:dyDescent="0.2">
      <c r="B109" s="2"/>
    </row>
    <row r="110" spans="2:2" ht="11.45" customHeight="1" x14ac:dyDescent="0.2">
      <c r="B110" s="2"/>
    </row>
    <row r="111" spans="2:2" ht="11.45" customHeight="1" x14ac:dyDescent="0.2">
      <c r="B111" s="2"/>
    </row>
    <row r="112" spans="2:2" ht="11.45" customHeight="1" x14ac:dyDescent="0.2">
      <c r="B112" s="2"/>
    </row>
    <row r="113" spans="2:2" ht="11.45" customHeight="1" x14ac:dyDescent="0.2">
      <c r="B113" s="2"/>
    </row>
    <row r="114" spans="2:2" ht="11.45" customHeight="1" x14ac:dyDescent="0.2">
      <c r="B114" s="2"/>
    </row>
    <row r="115" spans="2:2" ht="11.45" customHeight="1" x14ac:dyDescent="0.2">
      <c r="B115" s="2"/>
    </row>
    <row r="116" spans="2:2" ht="11.45" customHeight="1" x14ac:dyDescent="0.2">
      <c r="B116" s="2"/>
    </row>
    <row r="117" spans="2:2" ht="11.45" customHeight="1" x14ac:dyDescent="0.2">
      <c r="B117" s="2"/>
    </row>
    <row r="118" spans="2:2" ht="11.45" customHeight="1" x14ac:dyDescent="0.2">
      <c r="B118" s="2"/>
    </row>
    <row r="119" spans="2:2" ht="11.45" customHeight="1" x14ac:dyDescent="0.2">
      <c r="B119" s="2"/>
    </row>
    <row r="120" spans="2:2" ht="11.45" customHeight="1" x14ac:dyDescent="0.2">
      <c r="B120" s="2"/>
    </row>
    <row r="121" spans="2:2" ht="11.45" customHeight="1" x14ac:dyDescent="0.2">
      <c r="B121" s="2"/>
    </row>
    <row r="122" spans="2:2" ht="11.45" customHeight="1" x14ac:dyDescent="0.2">
      <c r="B122" s="2"/>
    </row>
    <row r="123" spans="2:2" ht="11.45" customHeight="1" x14ac:dyDescent="0.2">
      <c r="B123" s="2"/>
    </row>
    <row r="124" spans="2:2" ht="11.45" customHeight="1" x14ac:dyDescent="0.2">
      <c r="B124" s="2"/>
    </row>
    <row r="125" spans="2:2" ht="11.45" customHeight="1" x14ac:dyDescent="0.2">
      <c r="B125" s="2"/>
    </row>
    <row r="126" spans="2:2" ht="11.45" customHeight="1" x14ac:dyDescent="0.2">
      <c r="B126" s="2"/>
    </row>
    <row r="127" spans="2:2" ht="11.45" customHeight="1" x14ac:dyDescent="0.2">
      <c r="B127" s="2"/>
    </row>
    <row r="128" spans="2:2" ht="11.45" customHeight="1" x14ac:dyDescent="0.2">
      <c r="B128" s="2"/>
    </row>
    <row r="129" spans="2:2" ht="11.45" customHeight="1" x14ac:dyDescent="0.2">
      <c r="B129" s="2"/>
    </row>
    <row r="130" spans="2:2" ht="11.45" customHeight="1" x14ac:dyDescent="0.2">
      <c r="B130" s="2"/>
    </row>
    <row r="131" spans="2:2" ht="11.45" customHeight="1" x14ac:dyDescent="0.2">
      <c r="B131" s="2"/>
    </row>
    <row r="132" spans="2:2" ht="11.45" customHeight="1" x14ac:dyDescent="0.2">
      <c r="B132" s="2"/>
    </row>
    <row r="133" spans="2:2" ht="11.45" customHeight="1" x14ac:dyDescent="0.2">
      <c r="B133" s="2"/>
    </row>
    <row r="134" spans="2:2" ht="11.45" customHeight="1" x14ac:dyDescent="0.2">
      <c r="B134" s="2"/>
    </row>
    <row r="135" spans="2:2" ht="11.45" customHeight="1" x14ac:dyDescent="0.2">
      <c r="B135" s="2"/>
    </row>
    <row r="136" spans="2:2" ht="11.45" customHeight="1" x14ac:dyDescent="0.2">
      <c r="B136" s="2"/>
    </row>
    <row r="137" spans="2:2" ht="11.45" customHeight="1" x14ac:dyDescent="0.2">
      <c r="B137" s="2"/>
    </row>
    <row r="138" spans="2:2" ht="11.45" customHeight="1" x14ac:dyDescent="0.2">
      <c r="B138" s="2"/>
    </row>
    <row r="139" spans="2:2" ht="11.45" customHeight="1" x14ac:dyDescent="0.2">
      <c r="B139" s="2"/>
    </row>
    <row r="140" spans="2:2" ht="11.45" customHeight="1" x14ac:dyDescent="0.2">
      <c r="B140" s="2"/>
    </row>
    <row r="141" spans="2:2" ht="11.45" customHeight="1" x14ac:dyDescent="0.2">
      <c r="B141" s="2"/>
    </row>
    <row r="142" spans="2:2" ht="11.45" customHeight="1" x14ac:dyDescent="0.2">
      <c r="B142" s="2"/>
    </row>
    <row r="143" spans="2:2" ht="11.45" customHeight="1" x14ac:dyDescent="0.2">
      <c r="B143" s="2"/>
    </row>
    <row r="144" spans="2:2" ht="11.45" customHeight="1" x14ac:dyDescent="0.2">
      <c r="B144" s="2"/>
    </row>
    <row r="145" spans="2:2" ht="11.45" customHeight="1" x14ac:dyDescent="0.2">
      <c r="B145" s="2"/>
    </row>
    <row r="146" spans="2:2" ht="11.45" customHeight="1" x14ac:dyDescent="0.2">
      <c r="B146" s="2"/>
    </row>
    <row r="147" spans="2:2" ht="11.45" customHeight="1" x14ac:dyDescent="0.2">
      <c r="B147" s="2"/>
    </row>
    <row r="148" spans="2:2" ht="11.45" customHeight="1" x14ac:dyDescent="0.2">
      <c r="B148" s="2"/>
    </row>
    <row r="149" spans="2:2" ht="11.45" customHeight="1" x14ac:dyDescent="0.2">
      <c r="B149" s="2"/>
    </row>
    <row r="150" spans="2:2" ht="11.45" customHeight="1" x14ac:dyDescent="0.2">
      <c r="B150" s="2"/>
    </row>
    <row r="151" spans="2:2" ht="11.45" customHeight="1" x14ac:dyDescent="0.2">
      <c r="B151" s="2"/>
    </row>
    <row r="152" spans="2:2" ht="11.45" customHeight="1" x14ac:dyDescent="0.2">
      <c r="B152" s="2"/>
    </row>
    <row r="153" spans="2:2" ht="11.45" customHeight="1" x14ac:dyDescent="0.2">
      <c r="B153" s="2"/>
    </row>
    <row r="154" spans="2:2" ht="11.45" customHeight="1" x14ac:dyDescent="0.2">
      <c r="B154" s="2"/>
    </row>
    <row r="155" spans="2:2" ht="11.45" customHeight="1" x14ac:dyDescent="0.2">
      <c r="B155" s="2"/>
    </row>
    <row r="156" spans="2:2" ht="11.45" customHeight="1" x14ac:dyDescent="0.2">
      <c r="B156" s="2"/>
    </row>
    <row r="157" spans="2:2" ht="11.45" customHeight="1" x14ac:dyDescent="0.2">
      <c r="B157" s="2"/>
    </row>
    <row r="158" spans="2:2" ht="11.45" customHeight="1" x14ac:dyDescent="0.2">
      <c r="B158" s="2"/>
    </row>
    <row r="159" spans="2:2" ht="11.45" customHeight="1" x14ac:dyDescent="0.2">
      <c r="B159" s="2"/>
    </row>
    <row r="160" spans="2:2" ht="11.45" customHeight="1" x14ac:dyDescent="0.2">
      <c r="B160" s="2"/>
    </row>
    <row r="161" spans="2:2" ht="11.45" customHeight="1" x14ac:dyDescent="0.2">
      <c r="B161" s="2"/>
    </row>
    <row r="162" spans="2:2" ht="11.45" customHeight="1" x14ac:dyDescent="0.2">
      <c r="B162" s="2"/>
    </row>
    <row r="163" spans="2:2" ht="11.45" customHeight="1" x14ac:dyDescent="0.2">
      <c r="B163" s="2"/>
    </row>
    <row r="164" spans="2:2" ht="11.45" customHeight="1" x14ac:dyDescent="0.2">
      <c r="B164" s="2"/>
    </row>
    <row r="165" spans="2:2" ht="11.45" customHeight="1" x14ac:dyDescent="0.2">
      <c r="B165" s="2"/>
    </row>
    <row r="166" spans="2:2" ht="11.45" customHeight="1" x14ac:dyDescent="0.2">
      <c r="B166" s="2"/>
    </row>
    <row r="167" spans="2:2" ht="11.45" customHeight="1" x14ac:dyDescent="0.2">
      <c r="B167" s="2"/>
    </row>
    <row r="168" spans="2:2" ht="11.45" customHeight="1" x14ac:dyDescent="0.2">
      <c r="B168" s="2"/>
    </row>
    <row r="169" spans="2:2" ht="11.45" customHeight="1" x14ac:dyDescent="0.2">
      <c r="B169" s="2"/>
    </row>
    <row r="170" spans="2:2" ht="11.45" customHeight="1" x14ac:dyDescent="0.2">
      <c r="B170" s="2"/>
    </row>
    <row r="171" spans="2:2" ht="11.45" customHeight="1" x14ac:dyDescent="0.2">
      <c r="B171" s="2"/>
    </row>
    <row r="172" spans="2:2" ht="11.45" customHeight="1" x14ac:dyDescent="0.2">
      <c r="B172" s="2"/>
    </row>
    <row r="173" spans="2:2" ht="11.45" customHeight="1" x14ac:dyDescent="0.2">
      <c r="B173" s="2"/>
    </row>
    <row r="174" spans="2:2" ht="11.45" customHeight="1" x14ac:dyDescent="0.2">
      <c r="B174" s="2"/>
    </row>
    <row r="175" spans="2:2" ht="11.45" customHeight="1" x14ac:dyDescent="0.2">
      <c r="B175" s="2"/>
    </row>
    <row r="176" spans="2:2" ht="11.45" customHeight="1" x14ac:dyDescent="0.2">
      <c r="B176" s="2"/>
    </row>
    <row r="177" spans="2:2" ht="11.45" customHeight="1" x14ac:dyDescent="0.2">
      <c r="B177" s="2"/>
    </row>
    <row r="178" spans="2:2" ht="11.45" customHeight="1" x14ac:dyDescent="0.2">
      <c r="B178" s="2"/>
    </row>
    <row r="179" spans="2:2" ht="11.45" customHeight="1" x14ac:dyDescent="0.2">
      <c r="B179" s="2"/>
    </row>
    <row r="180" spans="2:2" ht="11.45" customHeight="1" x14ac:dyDescent="0.2">
      <c r="B180" s="2"/>
    </row>
    <row r="181" spans="2:2" ht="11.45" customHeight="1" x14ac:dyDescent="0.2">
      <c r="B181" s="2"/>
    </row>
    <row r="182" spans="2:2" ht="11.45" customHeight="1" x14ac:dyDescent="0.2">
      <c r="B182" s="2"/>
    </row>
    <row r="183" spans="2:2" ht="11.45" customHeight="1" x14ac:dyDescent="0.2">
      <c r="B183" s="2"/>
    </row>
    <row r="184" spans="2:2" ht="11.45" customHeight="1" x14ac:dyDescent="0.2">
      <c r="B184" s="2"/>
    </row>
    <row r="185" spans="2:2" ht="11.45" customHeight="1" x14ac:dyDescent="0.2">
      <c r="B185" s="2"/>
    </row>
    <row r="186" spans="2:2" ht="11.45" customHeight="1" x14ac:dyDescent="0.2">
      <c r="B186" s="2"/>
    </row>
    <row r="187" spans="2:2" ht="11.45" customHeight="1" x14ac:dyDescent="0.2">
      <c r="B187" s="2"/>
    </row>
    <row r="188" spans="2:2" ht="11.45" customHeight="1" x14ac:dyDescent="0.2">
      <c r="B188" s="2"/>
    </row>
    <row r="189" spans="2:2" ht="11.45" customHeight="1" x14ac:dyDescent="0.2">
      <c r="B189" s="2"/>
    </row>
    <row r="190" spans="2:2" ht="11.45" customHeight="1" x14ac:dyDescent="0.2">
      <c r="B190" s="2"/>
    </row>
    <row r="191" spans="2:2" ht="11.45" customHeight="1" x14ac:dyDescent="0.2">
      <c r="B191" s="2"/>
    </row>
    <row r="192" spans="2:2" ht="11.45" customHeight="1" x14ac:dyDescent="0.2">
      <c r="B192" s="2"/>
    </row>
    <row r="193" spans="2:2" ht="11.45" customHeight="1" x14ac:dyDescent="0.2">
      <c r="B193" s="2"/>
    </row>
  </sheetData>
  <phoneticPr fontId="0" type="noConversion"/>
  <pageMargins left="0.5" right="0.25" top="0.75" bottom="0.25" header="0.25" footer="0.33"/>
  <pageSetup paperSize="5" scale="96" orientation="portrait" r:id="rId1"/>
  <headerFooter alignWithMargins="0">
    <oddHeader xml:space="preserve">&amp;C&amp;24 2022 Municipal Recycling Report&amp;10 </oddHeader>
  </headerFooter>
  <ignoredErrors>
    <ignoredError sqref="D65" formulaRange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F197"/>
  <sheetViews>
    <sheetView topLeftCell="A36" zoomScale="125" zoomScaleNormal="125" workbookViewId="0">
      <selection activeCell="O63" sqref="O63"/>
    </sheetView>
  </sheetViews>
  <sheetFormatPr defaultRowHeight="11.45" customHeight="1" x14ac:dyDescent="0.2"/>
  <cols>
    <col min="1" max="1" width="61.140625" style="1" customWidth="1"/>
    <col min="2" max="2" width="5.7109375" style="1" customWidth="1"/>
    <col min="3" max="6" width="8.7109375" style="1" customWidth="1"/>
    <col min="7" max="16384" width="9.140625" style="1"/>
  </cols>
  <sheetData>
    <row r="1" spans="1:6" ht="25.5" x14ac:dyDescent="0.2">
      <c r="A1" s="3" t="s">
        <v>0</v>
      </c>
      <c r="B1" s="3" t="s">
        <v>1</v>
      </c>
      <c r="C1" s="51" t="s">
        <v>235</v>
      </c>
      <c r="D1" s="51" t="s">
        <v>237</v>
      </c>
      <c r="E1" s="51" t="s">
        <v>236</v>
      </c>
      <c r="F1" s="51" t="s">
        <v>238</v>
      </c>
    </row>
    <row r="2" spans="1:6" ht="12.75" x14ac:dyDescent="0.2">
      <c r="A2" s="9" t="s">
        <v>62</v>
      </c>
      <c r="B2" s="10">
        <v>38</v>
      </c>
      <c r="C2" s="18" t="s">
        <v>59</v>
      </c>
      <c r="D2" s="18" t="s">
        <v>61</v>
      </c>
      <c r="E2" s="18" t="s">
        <v>60</v>
      </c>
      <c r="F2" s="18" t="s">
        <v>61</v>
      </c>
    </row>
    <row r="3" spans="1:6" ht="15.75" x14ac:dyDescent="0.25">
      <c r="A3" s="13" t="s">
        <v>101</v>
      </c>
      <c r="B3" s="14"/>
      <c r="C3" s="18" t="s">
        <v>59</v>
      </c>
      <c r="D3" s="18" t="s">
        <v>61</v>
      </c>
      <c r="E3" s="18" t="s">
        <v>60</v>
      </c>
      <c r="F3" s="18" t="s">
        <v>61</v>
      </c>
    </row>
    <row r="4" spans="1:6" ht="12.75" x14ac:dyDescent="0.2">
      <c r="A4" s="9" t="s">
        <v>57</v>
      </c>
      <c r="B4" s="11"/>
      <c r="C4" s="18" t="s">
        <v>59</v>
      </c>
      <c r="D4" s="18" t="s">
        <v>59</v>
      </c>
      <c r="E4" s="18" t="s">
        <v>60</v>
      </c>
      <c r="F4" s="18" t="s">
        <v>59</v>
      </c>
    </row>
    <row r="5" spans="1:6" ht="12.75" x14ac:dyDescent="0.2">
      <c r="A5" s="9" t="s">
        <v>58</v>
      </c>
      <c r="B5" s="11"/>
      <c r="C5" s="18" t="s">
        <v>59</v>
      </c>
      <c r="D5" s="18" t="s">
        <v>59</v>
      </c>
      <c r="E5" s="18" t="s">
        <v>59</v>
      </c>
      <c r="F5" s="18" t="s">
        <v>59</v>
      </c>
    </row>
    <row r="6" spans="1:6" ht="13.15" customHeight="1" x14ac:dyDescent="0.2">
      <c r="A6" s="33" t="s">
        <v>174</v>
      </c>
      <c r="B6" s="35" t="s">
        <v>63</v>
      </c>
      <c r="C6" s="12"/>
      <c r="D6" s="12"/>
      <c r="E6" s="17">
        <v>18</v>
      </c>
      <c r="F6" s="12"/>
    </row>
    <row r="7" spans="1:6" ht="13.15" customHeight="1" x14ac:dyDescent="0.2">
      <c r="A7" s="33" t="s">
        <v>175</v>
      </c>
      <c r="B7" s="35" t="s">
        <v>56</v>
      </c>
      <c r="C7" s="12"/>
      <c r="D7" s="12"/>
      <c r="E7" s="17"/>
      <c r="F7" s="12"/>
    </row>
    <row r="8" spans="1:6" ht="13.15" customHeight="1" x14ac:dyDescent="0.2">
      <c r="A8" s="33" t="s">
        <v>4</v>
      </c>
      <c r="B8" s="35" t="s">
        <v>5</v>
      </c>
      <c r="C8" s="12"/>
      <c r="D8" s="12"/>
      <c r="E8" s="17">
        <v>1.75</v>
      </c>
      <c r="F8" s="12"/>
    </row>
    <row r="9" spans="1:6" ht="13.15" customHeight="1" x14ac:dyDescent="0.2">
      <c r="A9" s="33" t="s">
        <v>230</v>
      </c>
      <c r="B9" s="35" t="s">
        <v>182</v>
      </c>
      <c r="C9" s="12"/>
      <c r="D9" s="12"/>
      <c r="E9" s="17"/>
      <c r="F9" s="12"/>
    </row>
    <row r="10" spans="1:6" ht="13.15" customHeight="1" x14ac:dyDescent="0.2">
      <c r="A10" s="33" t="s">
        <v>176</v>
      </c>
      <c r="B10" s="35" t="s">
        <v>38</v>
      </c>
      <c r="C10" s="12"/>
      <c r="D10" s="12"/>
      <c r="E10" s="17"/>
      <c r="F10" s="12"/>
    </row>
    <row r="11" spans="1:6" ht="13.15" customHeight="1" x14ac:dyDescent="0.2">
      <c r="A11" s="33" t="s">
        <v>177</v>
      </c>
      <c r="B11" s="35" t="s">
        <v>41</v>
      </c>
      <c r="C11" s="12"/>
      <c r="D11" s="12"/>
      <c r="E11" s="17">
        <v>0.04</v>
      </c>
      <c r="F11" s="12"/>
    </row>
    <row r="12" spans="1:6" ht="13.15" customHeight="1" x14ac:dyDescent="0.2">
      <c r="A12" s="33" t="s">
        <v>39</v>
      </c>
      <c r="B12" s="35" t="s">
        <v>40</v>
      </c>
      <c r="C12" s="12"/>
      <c r="D12" s="12"/>
      <c r="E12" s="17">
        <v>0.14000000000000001</v>
      </c>
      <c r="F12" s="12"/>
    </row>
    <row r="13" spans="1:6" ht="13.15" customHeight="1" x14ac:dyDescent="0.2">
      <c r="A13" s="33" t="s">
        <v>178</v>
      </c>
      <c r="B13" s="35" t="s">
        <v>42</v>
      </c>
      <c r="C13" s="12"/>
      <c r="D13" s="12"/>
      <c r="E13" s="17"/>
      <c r="F13" s="12"/>
    </row>
    <row r="14" spans="1:6" ht="13.15" customHeight="1" x14ac:dyDescent="0.2">
      <c r="A14" s="33" t="s">
        <v>43</v>
      </c>
      <c r="B14" s="35" t="s">
        <v>44</v>
      </c>
      <c r="C14" s="12"/>
      <c r="D14" s="12"/>
      <c r="E14" s="17"/>
      <c r="F14" s="12"/>
    </row>
    <row r="15" spans="1:6" ht="13.15" customHeight="1" x14ac:dyDescent="0.2">
      <c r="A15" s="33" t="s">
        <v>7</v>
      </c>
      <c r="B15" s="35" t="s">
        <v>8</v>
      </c>
      <c r="C15" s="12"/>
      <c r="D15" s="12"/>
      <c r="E15" s="17"/>
      <c r="F15" s="12"/>
    </row>
    <row r="16" spans="1:6" ht="13.15" customHeight="1" x14ac:dyDescent="0.2">
      <c r="A16" s="33" t="s">
        <v>188</v>
      </c>
      <c r="B16" s="35" t="s">
        <v>2</v>
      </c>
      <c r="C16" s="12"/>
      <c r="D16" s="12"/>
      <c r="E16" s="17"/>
      <c r="F16" s="12"/>
    </row>
    <row r="17" spans="1:6" ht="13.15" customHeight="1" x14ac:dyDescent="0.2">
      <c r="A17" s="33" t="s">
        <v>189</v>
      </c>
      <c r="B17" s="35" t="s">
        <v>10</v>
      </c>
      <c r="C17" s="12"/>
      <c r="D17" s="12"/>
      <c r="E17" s="17"/>
      <c r="F17" s="12"/>
    </row>
    <row r="18" spans="1:6" ht="13.15" customHeight="1" x14ac:dyDescent="0.2">
      <c r="A18" s="33" t="s">
        <v>190</v>
      </c>
      <c r="B18" s="35" t="s">
        <v>31</v>
      </c>
      <c r="C18" s="12"/>
      <c r="D18" s="12"/>
      <c r="E18" s="17"/>
      <c r="F18" s="12"/>
    </row>
    <row r="19" spans="1:6" ht="13.15" customHeight="1" x14ac:dyDescent="0.2">
      <c r="A19" s="33" t="s">
        <v>191</v>
      </c>
      <c r="B19" s="35" t="s">
        <v>3</v>
      </c>
      <c r="C19" s="12"/>
      <c r="D19" s="12"/>
      <c r="E19" s="17"/>
      <c r="F19" s="12"/>
    </row>
    <row r="20" spans="1:6" ht="13.15" customHeight="1" x14ac:dyDescent="0.2">
      <c r="A20" s="33" t="s">
        <v>192</v>
      </c>
      <c r="B20" s="36" t="s">
        <v>9</v>
      </c>
      <c r="C20" s="12"/>
      <c r="D20" s="12"/>
      <c r="E20" s="17"/>
      <c r="F20" s="12"/>
    </row>
    <row r="21" spans="1:6" ht="13.15" customHeight="1" x14ac:dyDescent="0.2">
      <c r="A21" s="33" t="s">
        <v>193</v>
      </c>
      <c r="B21" s="36" t="s">
        <v>32</v>
      </c>
      <c r="C21" s="12"/>
      <c r="D21" s="12"/>
      <c r="E21" s="17"/>
      <c r="F21" s="12"/>
    </row>
    <row r="22" spans="1:6" ht="13.15" customHeight="1" x14ac:dyDescent="0.2">
      <c r="A22" s="33" t="s">
        <v>194</v>
      </c>
      <c r="B22" s="36" t="s">
        <v>33</v>
      </c>
      <c r="C22" s="12"/>
      <c r="D22" s="12"/>
      <c r="E22" s="17"/>
      <c r="F22" s="12"/>
    </row>
    <row r="23" spans="1:6" ht="13.15" customHeight="1" x14ac:dyDescent="0.2">
      <c r="A23" s="33" t="s">
        <v>195</v>
      </c>
      <c r="B23" s="36" t="s">
        <v>34</v>
      </c>
      <c r="C23" s="12"/>
      <c r="D23" s="12"/>
      <c r="E23" s="17"/>
      <c r="F23" s="12"/>
    </row>
    <row r="24" spans="1:6" ht="13.15" customHeight="1" x14ac:dyDescent="0.2">
      <c r="A24" s="33" t="s">
        <v>196</v>
      </c>
      <c r="B24" s="36" t="s">
        <v>35</v>
      </c>
      <c r="C24" s="12"/>
      <c r="D24" s="12"/>
      <c r="E24" s="17"/>
      <c r="F24" s="12"/>
    </row>
    <row r="25" spans="1:6" ht="13.15" customHeight="1" x14ac:dyDescent="0.2">
      <c r="A25" s="33" t="s">
        <v>197</v>
      </c>
      <c r="B25" s="36" t="s">
        <v>36</v>
      </c>
      <c r="C25" s="12"/>
      <c r="D25" s="12"/>
      <c r="E25" s="17"/>
      <c r="F25" s="12"/>
    </row>
    <row r="26" spans="1:6" ht="13.15" customHeight="1" x14ac:dyDescent="0.2">
      <c r="A26" s="33" t="s">
        <v>198</v>
      </c>
      <c r="B26" s="36" t="s">
        <v>37</v>
      </c>
      <c r="C26" s="12"/>
      <c r="D26" s="12"/>
      <c r="E26" s="17"/>
      <c r="F26" s="12"/>
    </row>
    <row r="27" spans="1:6" ht="13.15" customHeight="1" x14ac:dyDescent="0.2">
      <c r="A27" s="33" t="s">
        <v>231</v>
      </c>
      <c r="B27" s="36" t="s">
        <v>53</v>
      </c>
      <c r="C27" s="12"/>
      <c r="D27" s="12"/>
      <c r="E27" s="17"/>
      <c r="F27" s="12"/>
    </row>
    <row r="28" spans="1:6" ht="13.15" customHeight="1" x14ac:dyDescent="0.2">
      <c r="A28" s="33" t="s">
        <v>179</v>
      </c>
      <c r="B28" s="35" t="s">
        <v>29</v>
      </c>
      <c r="C28" s="12"/>
      <c r="D28" s="12"/>
      <c r="E28" s="17">
        <v>28.5</v>
      </c>
      <c r="F28" s="12"/>
    </row>
    <row r="29" spans="1:6" ht="13.15" customHeight="1" x14ac:dyDescent="0.2">
      <c r="A29" s="34" t="s">
        <v>180</v>
      </c>
      <c r="B29" s="35" t="s">
        <v>11</v>
      </c>
      <c r="C29" s="12"/>
      <c r="D29" s="12"/>
      <c r="E29" s="17"/>
      <c r="F29" s="12"/>
    </row>
    <row r="30" spans="1:6" ht="13.15" customHeight="1" x14ac:dyDescent="0.2">
      <c r="A30" s="33" t="s">
        <v>18</v>
      </c>
      <c r="B30" s="35" t="s">
        <v>19</v>
      </c>
      <c r="C30" s="12"/>
      <c r="D30" s="12"/>
      <c r="E30" s="17"/>
      <c r="F30" s="12"/>
    </row>
    <row r="31" spans="1:6" ht="13.15" customHeight="1" x14ac:dyDescent="0.2">
      <c r="A31" s="33" t="s">
        <v>12</v>
      </c>
      <c r="B31" s="35" t="s">
        <v>13</v>
      </c>
      <c r="C31" s="12"/>
      <c r="D31" s="12"/>
      <c r="E31" s="17"/>
      <c r="F31" s="12"/>
    </row>
    <row r="32" spans="1:6" ht="13.15" customHeight="1" x14ac:dyDescent="0.2">
      <c r="A32" s="33" t="s">
        <v>16</v>
      </c>
      <c r="B32" s="35" t="s">
        <v>17</v>
      </c>
      <c r="C32" s="12"/>
      <c r="D32" s="12"/>
      <c r="E32" s="17"/>
      <c r="F32" s="12"/>
    </row>
    <row r="33" spans="1:6" ht="13.15" customHeight="1" x14ac:dyDescent="0.2">
      <c r="A33" s="33" t="s">
        <v>14</v>
      </c>
      <c r="B33" s="35" t="s">
        <v>15</v>
      </c>
      <c r="C33" s="12"/>
      <c r="D33" s="12"/>
      <c r="E33" s="17"/>
      <c r="F33" s="12"/>
    </row>
    <row r="34" spans="1:6" ht="13.15" customHeight="1" x14ac:dyDescent="0.2">
      <c r="A34" s="33" t="s">
        <v>20</v>
      </c>
      <c r="B34" s="35" t="s">
        <v>21</v>
      </c>
      <c r="C34" s="12"/>
      <c r="D34" s="12"/>
      <c r="E34" s="17"/>
      <c r="F34" s="12"/>
    </row>
    <row r="35" spans="1:6" ht="13.15" customHeight="1" x14ac:dyDescent="0.2">
      <c r="A35" s="33" t="s">
        <v>199</v>
      </c>
      <c r="B35" s="36" t="s">
        <v>45</v>
      </c>
      <c r="C35" s="12"/>
      <c r="D35" s="12"/>
      <c r="E35" s="17"/>
      <c r="F35" s="12"/>
    </row>
    <row r="36" spans="1:6" ht="13.15" customHeight="1" x14ac:dyDescent="0.2">
      <c r="A36" s="33" t="s">
        <v>200</v>
      </c>
      <c r="B36" s="36" t="s">
        <v>46</v>
      </c>
      <c r="C36" s="12"/>
      <c r="D36" s="12"/>
      <c r="E36" s="17"/>
      <c r="F36" s="12"/>
    </row>
    <row r="37" spans="1:6" ht="13.15" customHeight="1" x14ac:dyDescent="0.2">
      <c r="A37" s="33" t="s">
        <v>201</v>
      </c>
      <c r="B37" s="36" t="s">
        <v>47</v>
      </c>
      <c r="C37" s="12"/>
      <c r="D37" s="12"/>
      <c r="E37" s="17"/>
      <c r="F37" s="12"/>
    </row>
    <row r="38" spans="1:6" ht="13.15" customHeight="1" x14ac:dyDescent="0.2">
      <c r="A38" s="33" t="s">
        <v>202</v>
      </c>
      <c r="B38" s="36" t="s">
        <v>48</v>
      </c>
      <c r="C38" s="12"/>
      <c r="D38" s="12"/>
      <c r="E38" s="17"/>
      <c r="F38" s="12"/>
    </row>
    <row r="39" spans="1:6" ht="13.15" customHeight="1" x14ac:dyDescent="0.2">
      <c r="A39" s="33" t="s">
        <v>203</v>
      </c>
      <c r="B39" s="36" t="s">
        <v>49</v>
      </c>
      <c r="C39" s="12"/>
      <c r="D39" s="12"/>
      <c r="E39" s="17"/>
      <c r="F39" s="12"/>
    </row>
    <row r="40" spans="1:6" ht="13.15" customHeight="1" x14ac:dyDescent="0.2">
      <c r="A40" s="33" t="s">
        <v>204</v>
      </c>
      <c r="B40" s="36" t="s">
        <v>50</v>
      </c>
      <c r="C40" s="12"/>
      <c r="D40" s="12"/>
      <c r="E40" s="17"/>
      <c r="F40" s="12"/>
    </row>
    <row r="41" spans="1:6" ht="13.15" customHeight="1" x14ac:dyDescent="0.2">
      <c r="A41" s="33" t="s">
        <v>205</v>
      </c>
      <c r="B41" s="36" t="s">
        <v>51</v>
      </c>
      <c r="C41" s="12"/>
      <c r="D41" s="12"/>
      <c r="E41" s="17"/>
      <c r="F41" s="12"/>
    </row>
    <row r="42" spans="1:6" ht="13.15" customHeight="1" x14ac:dyDescent="0.2">
      <c r="A42" s="33" t="s">
        <v>206</v>
      </c>
      <c r="B42" s="36" t="s">
        <v>52</v>
      </c>
      <c r="C42" s="12"/>
      <c r="D42" s="12"/>
      <c r="E42" s="17"/>
      <c r="F42" s="12"/>
    </row>
    <row r="43" spans="1:6" ht="13.15" customHeight="1" x14ac:dyDescent="0.2">
      <c r="A43" s="33" t="s">
        <v>207</v>
      </c>
      <c r="B43" s="36" t="s">
        <v>6</v>
      </c>
      <c r="C43" s="12"/>
      <c r="D43" s="12"/>
      <c r="E43" s="17"/>
      <c r="F43" s="12"/>
    </row>
    <row r="44" spans="1:6" ht="13.15" customHeight="1" x14ac:dyDescent="0.2">
      <c r="A44" s="33" t="s">
        <v>233</v>
      </c>
      <c r="B44" s="36" t="s">
        <v>183</v>
      </c>
      <c r="C44" s="12"/>
      <c r="D44" s="12"/>
      <c r="E44" s="17"/>
      <c r="F44" s="12"/>
    </row>
    <row r="45" spans="1:6" ht="13.15" customHeight="1" x14ac:dyDescent="0.2">
      <c r="A45" s="33" t="s">
        <v>208</v>
      </c>
      <c r="B45" s="36" t="s">
        <v>184</v>
      </c>
      <c r="C45" s="12"/>
      <c r="D45" s="12"/>
      <c r="E45" s="17"/>
      <c r="F45" s="12"/>
    </row>
    <row r="46" spans="1:6" ht="13.15" customHeight="1" x14ac:dyDescent="0.2">
      <c r="A46" s="33" t="s">
        <v>209</v>
      </c>
      <c r="B46" s="36" t="s">
        <v>24</v>
      </c>
      <c r="C46" s="12"/>
      <c r="D46" s="12"/>
      <c r="E46" s="17">
        <f>1291.84</f>
        <v>1291.8399999999999</v>
      </c>
      <c r="F46" s="12"/>
    </row>
    <row r="47" spans="1:6" ht="13.15" customHeight="1" x14ac:dyDescent="0.2">
      <c r="A47" s="33" t="s">
        <v>210</v>
      </c>
      <c r="B47" s="36" t="s">
        <v>25</v>
      </c>
      <c r="C47" s="12"/>
      <c r="D47" s="12"/>
      <c r="E47" s="17"/>
      <c r="F47" s="12"/>
    </row>
    <row r="48" spans="1:6" ht="13.15" customHeight="1" x14ac:dyDescent="0.2">
      <c r="A48" s="33" t="s">
        <v>211</v>
      </c>
      <c r="B48" s="36" t="s">
        <v>26</v>
      </c>
      <c r="C48" s="12"/>
      <c r="D48" s="12"/>
      <c r="E48" s="17"/>
      <c r="F48" s="12"/>
    </row>
    <row r="49" spans="1:6" ht="13.15" customHeight="1" x14ac:dyDescent="0.2">
      <c r="A49" s="33" t="s">
        <v>212</v>
      </c>
      <c r="B49" s="36" t="s">
        <v>27</v>
      </c>
      <c r="C49" s="12"/>
      <c r="D49" s="12"/>
      <c r="E49" s="17"/>
      <c r="F49" s="12"/>
    </row>
    <row r="50" spans="1:6" ht="13.15" customHeight="1" x14ac:dyDescent="0.2">
      <c r="A50" s="33" t="s">
        <v>213</v>
      </c>
      <c r="B50" s="36" t="s">
        <v>30</v>
      </c>
      <c r="C50" s="12"/>
      <c r="D50" s="12"/>
      <c r="E50" s="17"/>
      <c r="F50" s="12"/>
    </row>
    <row r="51" spans="1:6" ht="13.15" customHeight="1" x14ac:dyDescent="0.2">
      <c r="A51" s="33" t="s">
        <v>232</v>
      </c>
      <c r="B51" s="36" t="s">
        <v>28</v>
      </c>
      <c r="C51" s="12"/>
      <c r="D51" s="12"/>
      <c r="E51" s="17"/>
      <c r="F51" s="12"/>
    </row>
    <row r="52" spans="1:6" ht="13.15" customHeight="1" x14ac:dyDescent="0.2">
      <c r="A52" s="48" t="s">
        <v>22</v>
      </c>
      <c r="B52" s="49" t="s">
        <v>23</v>
      </c>
      <c r="C52" s="12"/>
      <c r="D52" s="12"/>
      <c r="E52" s="17">
        <v>6.06</v>
      </c>
      <c r="F52" s="12"/>
    </row>
    <row r="53" spans="1:6" ht="13.15" customHeight="1" x14ac:dyDescent="0.2">
      <c r="A53" s="33" t="s">
        <v>214</v>
      </c>
      <c r="B53" s="35" t="s">
        <v>215</v>
      </c>
      <c r="C53" s="12"/>
      <c r="D53" s="12"/>
      <c r="E53" s="17">
        <v>17.14</v>
      </c>
      <c r="F53" s="12"/>
    </row>
    <row r="54" spans="1:6" ht="13.15" customHeight="1" x14ac:dyDescent="0.2">
      <c r="A54" s="33" t="s">
        <v>216</v>
      </c>
      <c r="B54" s="35" t="s">
        <v>217</v>
      </c>
      <c r="C54" s="12"/>
      <c r="D54" s="12"/>
      <c r="E54" s="17">
        <v>151.47</v>
      </c>
      <c r="F54" s="12"/>
    </row>
    <row r="55" spans="1:6" ht="13.15" customHeight="1" x14ac:dyDescent="0.2">
      <c r="A55" s="33" t="s">
        <v>218</v>
      </c>
      <c r="B55" s="35" t="s">
        <v>219</v>
      </c>
      <c r="C55" s="12"/>
      <c r="D55" s="12"/>
      <c r="E55" s="17"/>
      <c r="F55" s="12"/>
    </row>
    <row r="56" spans="1:6" ht="13.15" customHeight="1" x14ac:dyDescent="0.2">
      <c r="A56" s="48" t="s">
        <v>220</v>
      </c>
      <c r="B56" s="49" t="s">
        <v>221</v>
      </c>
      <c r="C56" s="12"/>
      <c r="D56" s="12"/>
      <c r="E56" s="17"/>
      <c r="F56" s="12"/>
    </row>
    <row r="57" spans="1:6" ht="13.15" customHeight="1" x14ac:dyDescent="0.2">
      <c r="A57" s="48" t="s">
        <v>222</v>
      </c>
      <c r="B57" s="49" t="s">
        <v>223</v>
      </c>
      <c r="C57" s="12"/>
      <c r="D57" s="12"/>
      <c r="E57" s="17"/>
      <c r="F57" s="12"/>
    </row>
    <row r="58" spans="1:6" ht="13.15" customHeight="1" x14ac:dyDescent="0.2">
      <c r="A58" s="33" t="s">
        <v>224</v>
      </c>
      <c r="B58" s="35" t="s">
        <v>225</v>
      </c>
      <c r="C58" s="12"/>
      <c r="D58" s="12"/>
      <c r="E58" s="17">
        <v>196.79</v>
      </c>
      <c r="F58" s="12"/>
    </row>
    <row r="59" spans="1:6" ht="13.15" customHeight="1" x14ac:dyDescent="0.2">
      <c r="A59" s="33" t="s">
        <v>226</v>
      </c>
      <c r="B59" s="35" t="s">
        <v>227</v>
      </c>
      <c r="C59" s="12"/>
      <c r="D59" s="12"/>
      <c r="E59" s="17">
        <v>12.27</v>
      </c>
      <c r="F59" s="12"/>
    </row>
    <row r="60" spans="1:6" ht="13.15" customHeight="1" x14ac:dyDescent="0.2">
      <c r="A60" s="33" t="s">
        <v>228</v>
      </c>
      <c r="B60" s="35" t="s">
        <v>229</v>
      </c>
      <c r="C60" s="12"/>
      <c r="D60" s="12"/>
      <c r="E60" s="17"/>
      <c r="F60" s="12"/>
    </row>
    <row r="61" spans="1:6" ht="13.15" customHeight="1" x14ac:dyDescent="0.2">
      <c r="A61" s="33" t="s">
        <v>181</v>
      </c>
      <c r="B61" s="35" t="s">
        <v>185</v>
      </c>
      <c r="C61" s="12"/>
      <c r="D61" s="12"/>
      <c r="E61" s="17"/>
      <c r="F61" s="12"/>
    </row>
    <row r="62" spans="1:6" ht="13.15" customHeight="1" x14ac:dyDescent="0.2">
      <c r="A62" s="33" t="s">
        <v>54</v>
      </c>
      <c r="B62" s="35" t="s">
        <v>55</v>
      </c>
      <c r="C62" s="12"/>
      <c r="D62" s="12"/>
      <c r="E62" s="17">
        <v>6</v>
      </c>
      <c r="F62" s="12"/>
    </row>
    <row r="63" spans="1:6" ht="13.15" customHeight="1" x14ac:dyDescent="0.2">
      <c r="A63" s="43" t="s">
        <v>187</v>
      </c>
      <c r="B63" s="35" t="s">
        <v>186</v>
      </c>
      <c r="C63" s="12"/>
      <c r="D63" s="12"/>
      <c r="E63" s="17"/>
      <c r="F63" s="12"/>
    </row>
    <row r="64" spans="1:6" ht="13.15" customHeight="1" x14ac:dyDescent="0.2">
      <c r="A64" s="4"/>
      <c r="B64" s="5"/>
      <c r="C64" s="25">
        <f>SUM(C6:C63)</f>
        <v>0</v>
      </c>
      <c r="D64" s="25">
        <f>SUM(D6:D63)</f>
        <v>0</v>
      </c>
      <c r="E64" s="25">
        <f>SUM(E6:E63)</f>
        <v>1730</v>
      </c>
      <c r="F64" s="25">
        <f>SUM(F6:F63)</f>
        <v>0</v>
      </c>
    </row>
    <row r="65" spans="1:6" ht="13.15" customHeight="1" x14ac:dyDescent="0.2">
      <c r="A65" s="6"/>
      <c r="B65" s="7"/>
      <c r="C65" s="25"/>
      <c r="D65" s="25"/>
      <c r="E65" s="25"/>
      <c r="F65" s="25"/>
    </row>
    <row r="66" spans="1:6" ht="13.15" customHeight="1" x14ac:dyDescent="0.2">
      <c r="A66" s="6"/>
      <c r="B66" s="7"/>
      <c r="C66" s="19"/>
      <c r="D66" s="19"/>
      <c r="E66" s="20"/>
      <c r="F66" s="19"/>
    </row>
    <row r="67" spans="1:6" ht="13.15" customHeight="1" x14ac:dyDescent="0.2">
      <c r="A67" s="6"/>
      <c r="B67" s="7"/>
      <c r="C67" s="19"/>
      <c r="D67" s="19"/>
      <c r="E67" s="20"/>
      <c r="F67" s="19"/>
    </row>
    <row r="68" spans="1:6" ht="13.15" customHeight="1" x14ac:dyDescent="0.2">
      <c r="A68" s="6"/>
      <c r="B68" s="7"/>
      <c r="C68" s="19"/>
      <c r="D68" s="19"/>
      <c r="E68" s="28"/>
      <c r="F68" s="19"/>
    </row>
    <row r="69" spans="1:6" ht="11.45" customHeight="1" x14ac:dyDescent="0.2">
      <c r="A69" s="6"/>
      <c r="B69" s="8"/>
      <c r="C69" s="19"/>
      <c r="D69" s="19"/>
      <c r="E69" s="22"/>
      <c r="F69" s="19"/>
    </row>
    <row r="70" spans="1:6" ht="15" customHeight="1" x14ac:dyDescent="0.2">
      <c r="A70" s="6"/>
      <c r="B70" s="8"/>
      <c r="C70" s="19"/>
      <c r="D70" s="19"/>
      <c r="E70" s="20"/>
      <c r="F70" s="19"/>
    </row>
    <row r="71" spans="1:6" ht="15" customHeight="1" x14ac:dyDescent="0.2">
      <c r="B71" s="2"/>
      <c r="C71" s="19"/>
      <c r="D71" s="19"/>
      <c r="E71" s="22"/>
      <c r="F71" s="19"/>
    </row>
    <row r="72" spans="1:6" ht="15" customHeight="1" x14ac:dyDescent="0.2">
      <c r="B72" s="2"/>
    </row>
    <row r="73" spans="1:6" ht="15" customHeight="1" x14ac:dyDescent="0.2">
      <c r="B73" s="2"/>
    </row>
    <row r="74" spans="1:6" ht="15" customHeight="1" x14ac:dyDescent="0.2">
      <c r="B74" s="2"/>
    </row>
    <row r="75" spans="1:6" ht="15" customHeight="1" x14ac:dyDescent="0.2">
      <c r="B75" s="2"/>
    </row>
    <row r="76" spans="1:6" ht="11.45" customHeight="1" x14ac:dyDescent="0.2">
      <c r="B76" s="2"/>
    </row>
    <row r="77" spans="1:6" ht="11.45" customHeight="1" x14ac:dyDescent="0.2">
      <c r="B77" s="2"/>
    </row>
    <row r="78" spans="1:6" ht="11.45" customHeight="1" x14ac:dyDescent="0.2">
      <c r="B78" s="2"/>
    </row>
    <row r="79" spans="1:6" ht="11.45" customHeight="1" x14ac:dyDescent="0.2">
      <c r="B79" s="2"/>
    </row>
    <row r="80" spans="1:6" ht="11.45" customHeight="1" x14ac:dyDescent="0.2">
      <c r="B80" s="2"/>
    </row>
    <row r="81" spans="2:2" ht="11.45" customHeight="1" x14ac:dyDescent="0.2">
      <c r="B81" s="2"/>
    </row>
    <row r="82" spans="2:2" ht="11.45" customHeight="1" x14ac:dyDescent="0.2">
      <c r="B82" s="2"/>
    </row>
    <row r="83" spans="2:2" ht="11.45" customHeight="1" x14ac:dyDescent="0.2">
      <c r="B83" s="2"/>
    </row>
    <row r="84" spans="2:2" ht="11.45" customHeight="1" x14ac:dyDescent="0.2">
      <c r="B84" s="2"/>
    </row>
    <row r="85" spans="2:2" ht="11.45" customHeight="1" x14ac:dyDescent="0.2">
      <c r="B85" s="2"/>
    </row>
    <row r="86" spans="2:2" ht="11.45" customHeight="1" x14ac:dyDescent="0.2">
      <c r="B86" s="2"/>
    </row>
    <row r="87" spans="2:2" ht="11.45" customHeight="1" x14ac:dyDescent="0.2">
      <c r="B87" s="2"/>
    </row>
    <row r="88" spans="2:2" ht="11.45" customHeight="1" x14ac:dyDescent="0.2">
      <c r="B88" s="2"/>
    </row>
    <row r="89" spans="2:2" ht="11.45" customHeight="1" x14ac:dyDescent="0.2">
      <c r="B89" s="2"/>
    </row>
    <row r="90" spans="2:2" ht="11.45" customHeight="1" x14ac:dyDescent="0.2">
      <c r="B90" s="2"/>
    </row>
    <row r="91" spans="2:2" ht="11.45" customHeight="1" x14ac:dyDescent="0.2">
      <c r="B91" s="2"/>
    </row>
    <row r="92" spans="2:2" ht="11.45" customHeight="1" x14ac:dyDescent="0.2">
      <c r="B92" s="2"/>
    </row>
    <row r="93" spans="2:2" ht="11.45" customHeight="1" x14ac:dyDescent="0.2">
      <c r="B93" s="2"/>
    </row>
    <row r="94" spans="2:2" ht="11.45" customHeight="1" x14ac:dyDescent="0.2">
      <c r="B94" s="2"/>
    </row>
    <row r="95" spans="2:2" ht="11.45" customHeight="1" x14ac:dyDescent="0.2">
      <c r="B95" s="2"/>
    </row>
    <row r="96" spans="2:2" ht="11.45" customHeight="1" x14ac:dyDescent="0.2">
      <c r="B96" s="2"/>
    </row>
    <row r="97" spans="2:2" ht="11.45" customHeight="1" x14ac:dyDescent="0.2">
      <c r="B97" s="2"/>
    </row>
    <row r="98" spans="2:2" ht="11.45" customHeight="1" x14ac:dyDescent="0.2">
      <c r="B98" s="2"/>
    </row>
    <row r="99" spans="2:2" ht="11.45" customHeight="1" x14ac:dyDescent="0.2">
      <c r="B99" s="2"/>
    </row>
    <row r="100" spans="2:2" ht="11.45" customHeight="1" x14ac:dyDescent="0.2">
      <c r="B100" s="2"/>
    </row>
    <row r="101" spans="2:2" ht="11.45" customHeight="1" x14ac:dyDescent="0.2">
      <c r="B101" s="2"/>
    </row>
    <row r="102" spans="2:2" ht="11.45" customHeight="1" x14ac:dyDescent="0.2">
      <c r="B102" s="2"/>
    </row>
    <row r="103" spans="2:2" ht="11.45" customHeight="1" x14ac:dyDescent="0.2">
      <c r="B103" s="2"/>
    </row>
    <row r="104" spans="2:2" ht="11.45" customHeight="1" x14ac:dyDescent="0.2">
      <c r="B104" s="2"/>
    </row>
    <row r="105" spans="2:2" ht="11.45" customHeight="1" x14ac:dyDescent="0.2">
      <c r="B105" s="2"/>
    </row>
    <row r="106" spans="2:2" ht="11.45" customHeight="1" x14ac:dyDescent="0.2">
      <c r="B106" s="2"/>
    </row>
    <row r="107" spans="2:2" ht="11.45" customHeight="1" x14ac:dyDescent="0.2">
      <c r="B107" s="2"/>
    </row>
    <row r="108" spans="2:2" ht="11.45" customHeight="1" x14ac:dyDescent="0.2">
      <c r="B108" s="2"/>
    </row>
    <row r="109" spans="2:2" ht="11.45" customHeight="1" x14ac:dyDescent="0.2">
      <c r="B109" s="2"/>
    </row>
    <row r="110" spans="2:2" ht="11.45" customHeight="1" x14ac:dyDescent="0.2">
      <c r="B110" s="2"/>
    </row>
    <row r="111" spans="2:2" ht="11.45" customHeight="1" x14ac:dyDescent="0.2">
      <c r="B111" s="2"/>
    </row>
    <row r="112" spans="2:2" ht="11.45" customHeight="1" x14ac:dyDescent="0.2">
      <c r="B112" s="2"/>
    </row>
    <row r="113" spans="2:2" ht="11.45" customHeight="1" x14ac:dyDescent="0.2">
      <c r="B113" s="2"/>
    </row>
    <row r="114" spans="2:2" ht="11.45" customHeight="1" x14ac:dyDescent="0.2">
      <c r="B114" s="2"/>
    </row>
    <row r="115" spans="2:2" ht="11.45" customHeight="1" x14ac:dyDescent="0.2">
      <c r="B115" s="2"/>
    </row>
    <row r="116" spans="2:2" ht="11.45" customHeight="1" x14ac:dyDescent="0.2">
      <c r="B116" s="2"/>
    </row>
    <row r="117" spans="2:2" ht="11.45" customHeight="1" x14ac:dyDescent="0.2">
      <c r="B117" s="2"/>
    </row>
    <row r="118" spans="2:2" ht="11.45" customHeight="1" x14ac:dyDescent="0.2">
      <c r="B118" s="2"/>
    </row>
    <row r="119" spans="2:2" ht="11.45" customHeight="1" x14ac:dyDescent="0.2">
      <c r="B119" s="2"/>
    </row>
    <row r="120" spans="2:2" ht="11.45" customHeight="1" x14ac:dyDescent="0.2">
      <c r="B120" s="2"/>
    </row>
    <row r="121" spans="2:2" ht="11.45" customHeight="1" x14ac:dyDescent="0.2">
      <c r="B121" s="2"/>
    </row>
    <row r="122" spans="2:2" ht="11.45" customHeight="1" x14ac:dyDescent="0.2">
      <c r="B122" s="2"/>
    </row>
    <row r="123" spans="2:2" ht="11.45" customHeight="1" x14ac:dyDescent="0.2">
      <c r="B123" s="2"/>
    </row>
    <row r="124" spans="2:2" ht="11.45" customHeight="1" x14ac:dyDescent="0.2">
      <c r="B124" s="2"/>
    </row>
    <row r="125" spans="2:2" ht="11.45" customHeight="1" x14ac:dyDescent="0.2">
      <c r="B125" s="2"/>
    </row>
    <row r="126" spans="2:2" ht="11.45" customHeight="1" x14ac:dyDescent="0.2">
      <c r="B126" s="2"/>
    </row>
    <row r="127" spans="2:2" ht="11.45" customHeight="1" x14ac:dyDescent="0.2">
      <c r="B127" s="2"/>
    </row>
    <row r="128" spans="2:2" ht="11.45" customHeight="1" x14ac:dyDescent="0.2">
      <c r="B128" s="2"/>
    </row>
    <row r="129" spans="2:2" ht="11.45" customHeight="1" x14ac:dyDescent="0.2">
      <c r="B129" s="2"/>
    </row>
    <row r="130" spans="2:2" ht="11.45" customHeight="1" x14ac:dyDescent="0.2">
      <c r="B130" s="2"/>
    </row>
    <row r="131" spans="2:2" ht="11.45" customHeight="1" x14ac:dyDescent="0.2">
      <c r="B131" s="2"/>
    </row>
    <row r="132" spans="2:2" ht="11.45" customHeight="1" x14ac:dyDescent="0.2">
      <c r="B132" s="2"/>
    </row>
    <row r="133" spans="2:2" ht="11.45" customHeight="1" x14ac:dyDescent="0.2">
      <c r="B133" s="2"/>
    </row>
    <row r="134" spans="2:2" ht="11.45" customHeight="1" x14ac:dyDescent="0.2">
      <c r="B134" s="2"/>
    </row>
    <row r="135" spans="2:2" ht="11.45" customHeight="1" x14ac:dyDescent="0.2">
      <c r="B135" s="2"/>
    </row>
    <row r="136" spans="2:2" ht="11.45" customHeight="1" x14ac:dyDescent="0.2">
      <c r="B136" s="2"/>
    </row>
    <row r="137" spans="2:2" ht="11.45" customHeight="1" x14ac:dyDescent="0.2">
      <c r="B137" s="2"/>
    </row>
    <row r="138" spans="2:2" ht="11.45" customHeight="1" x14ac:dyDescent="0.2">
      <c r="B138" s="2"/>
    </row>
    <row r="139" spans="2:2" ht="11.45" customHeight="1" x14ac:dyDescent="0.2">
      <c r="B139" s="2"/>
    </row>
    <row r="140" spans="2:2" ht="11.45" customHeight="1" x14ac:dyDescent="0.2">
      <c r="B140" s="2"/>
    </row>
    <row r="141" spans="2:2" ht="11.45" customHeight="1" x14ac:dyDescent="0.2">
      <c r="B141" s="2"/>
    </row>
    <row r="142" spans="2:2" ht="11.45" customHeight="1" x14ac:dyDescent="0.2">
      <c r="B142" s="2"/>
    </row>
    <row r="143" spans="2:2" ht="11.45" customHeight="1" x14ac:dyDescent="0.2">
      <c r="B143" s="2"/>
    </row>
    <row r="144" spans="2:2" ht="11.45" customHeight="1" x14ac:dyDescent="0.2">
      <c r="B144" s="2"/>
    </row>
    <row r="145" spans="2:2" ht="11.45" customHeight="1" x14ac:dyDescent="0.2">
      <c r="B145" s="2"/>
    </row>
    <row r="146" spans="2:2" ht="11.45" customHeight="1" x14ac:dyDescent="0.2">
      <c r="B146" s="2"/>
    </row>
    <row r="147" spans="2:2" ht="11.45" customHeight="1" x14ac:dyDescent="0.2">
      <c r="B147" s="2"/>
    </row>
    <row r="148" spans="2:2" ht="11.45" customHeight="1" x14ac:dyDescent="0.2">
      <c r="B148" s="2"/>
    </row>
    <row r="149" spans="2:2" ht="11.45" customHeight="1" x14ac:dyDescent="0.2">
      <c r="B149" s="2"/>
    </row>
    <row r="150" spans="2:2" ht="11.45" customHeight="1" x14ac:dyDescent="0.2">
      <c r="B150" s="2"/>
    </row>
    <row r="151" spans="2:2" ht="11.45" customHeight="1" x14ac:dyDescent="0.2">
      <c r="B151" s="2"/>
    </row>
    <row r="152" spans="2:2" ht="11.45" customHeight="1" x14ac:dyDescent="0.2">
      <c r="B152" s="2"/>
    </row>
    <row r="153" spans="2:2" ht="11.45" customHeight="1" x14ac:dyDescent="0.2">
      <c r="B153" s="2"/>
    </row>
    <row r="154" spans="2:2" ht="11.45" customHeight="1" x14ac:dyDescent="0.2">
      <c r="B154" s="2"/>
    </row>
    <row r="155" spans="2:2" ht="11.45" customHeight="1" x14ac:dyDescent="0.2">
      <c r="B155" s="2"/>
    </row>
    <row r="156" spans="2:2" ht="11.45" customHeight="1" x14ac:dyDescent="0.2">
      <c r="B156" s="2"/>
    </row>
    <row r="157" spans="2:2" ht="11.45" customHeight="1" x14ac:dyDescent="0.2">
      <c r="B157" s="2"/>
    </row>
    <row r="158" spans="2:2" ht="11.45" customHeight="1" x14ac:dyDescent="0.2">
      <c r="B158" s="2"/>
    </row>
    <row r="159" spans="2:2" ht="11.45" customHeight="1" x14ac:dyDescent="0.2">
      <c r="B159" s="2"/>
    </row>
    <row r="160" spans="2:2" ht="11.45" customHeight="1" x14ac:dyDescent="0.2">
      <c r="B160" s="2"/>
    </row>
    <row r="161" spans="2:2" ht="11.45" customHeight="1" x14ac:dyDescent="0.2">
      <c r="B161" s="2"/>
    </row>
    <row r="162" spans="2:2" ht="11.45" customHeight="1" x14ac:dyDescent="0.2">
      <c r="B162" s="2"/>
    </row>
    <row r="163" spans="2:2" ht="11.45" customHeight="1" x14ac:dyDescent="0.2">
      <c r="B163" s="2"/>
    </row>
    <row r="164" spans="2:2" ht="11.45" customHeight="1" x14ac:dyDescent="0.2">
      <c r="B164" s="2"/>
    </row>
    <row r="165" spans="2:2" ht="11.45" customHeight="1" x14ac:dyDescent="0.2">
      <c r="B165" s="2"/>
    </row>
    <row r="166" spans="2:2" ht="11.45" customHeight="1" x14ac:dyDescent="0.2">
      <c r="B166" s="2"/>
    </row>
    <row r="167" spans="2:2" ht="11.45" customHeight="1" x14ac:dyDescent="0.2">
      <c r="B167" s="2"/>
    </row>
    <row r="168" spans="2:2" ht="11.45" customHeight="1" x14ac:dyDescent="0.2">
      <c r="B168" s="2"/>
    </row>
    <row r="169" spans="2:2" ht="11.45" customHeight="1" x14ac:dyDescent="0.2">
      <c r="B169" s="2"/>
    </row>
    <row r="170" spans="2:2" ht="11.45" customHeight="1" x14ac:dyDescent="0.2">
      <c r="B170" s="2"/>
    </row>
    <row r="171" spans="2:2" ht="11.45" customHeight="1" x14ac:dyDescent="0.2">
      <c r="B171" s="2"/>
    </row>
    <row r="172" spans="2:2" ht="11.45" customHeight="1" x14ac:dyDescent="0.2">
      <c r="B172" s="2"/>
    </row>
    <row r="173" spans="2:2" ht="11.45" customHeight="1" x14ac:dyDescent="0.2">
      <c r="B173" s="2"/>
    </row>
    <row r="174" spans="2:2" ht="11.45" customHeight="1" x14ac:dyDescent="0.2">
      <c r="B174" s="2"/>
    </row>
    <row r="175" spans="2:2" ht="11.45" customHeight="1" x14ac:dyDescent="0.2">
      <c r="B175" s="2"/>
    </row>
    <row r="176" spans="2:2" ht="11.45" customHeight="1" x14ac:dyDescent="0.2">
      <c r="B176" s="2"/>
    </row>
    <row r="177" spans="2:2" ht="11.45" customHeight="1" x14ac:dyDescent="0.2">
      <c r="B177" s="2"/>
    </row>
    <row r="178" spans="2:2" ht="11.45" customHeight="1" x14ac:dyDescent="0.2">
      <c r="B178" s="2"/>
    </row>
    <row r="179" spans="2:2" ht="11.45" customHeight="1" x14ac:dyDescent="0.2">
      <c r="B179" s="2"/>
    </row>
    <row r="180" spans="2:2" ht="11.45" customHeight="1" x14ac:dyDescent="0.2">
      <c r="B180" s="2"/>
    </row>
    <row r="181" spans="2:2" ht="11.45" customHeight="1" x14ac:dyDescent="0.2">
      <c r="B181" s="2"/>
    </row>
    <row r="182" spans="2:2" ht="11.45" customHeight="1" x14ac:dyDescent="0.2">
      <c r="B182" s="2"/>
    </row>
    <row r="183" spans="2:2" ht="11.45" customHeight="1" x14ac:dyDescent="0.2">
      <c r="B183" s="2"/>
    </row>
    <row r="184" spans="2:2" ht="11.45" customHeight="1" x14ac:dyDescent="0.2">
      <c r="B184" s="2"/>
    </row>
    <row r="185" spans="2:2" ht="11.45" customHeight="1" x14ac:dyDescent="0.2">
      <c r="B185" s="2"/>
    </row>
    <row r="186" spans="2:2" ht="11.45" customHeight="1" x14ac:dyDescent="0.2">
      <c r="B186" s="2"/>
    </row>
    <row r="187" spans="2:2" ht="11.45" customHeight="1" x14ac:dyDescent="0.2">
      <c r="B187" s="2"/>
    </row>
    <row r="188" spans="2:2" ht="11.45" customHeight="1" x14ac:dyDescent="0.2">
      <c r="B188" s="2"/>
    </row>
    <row r="189" spans="2:2" ht="11.45" customHeight="1" x14ac:dyDescent="0.2">
      <c r="B189" s="2"/>
    </row>
    <row r="190" spans="2:2" ht="11.45" customHeight="1" x14ac:dyDescent="0.2">
      <c r="B190" s="2"/>
    </row>
    <row r="191" spans="2:2" ht="11.45" customHeight="1" x14ac:dyDescent="0.2">
      <c r="B191" s="2"/>
    </row>
    <row r="192" spans="2:2" ht="11.45" customHeight="1" x14ac:dyDescent="0.2">
      <c r="B192" s="2"/>
    </row>
    <row r="193" spans="2:2" ht="11.45" customHeight="1" x14ac:dyDescent="0.2">
      <c r="B193" s="2"/>
    </row>
    <row r="194" spans="2:2" ht="11.45" customHeight="1" x14ac:dyDescent="0.2">
      <c r="B194" s="2"/>
    </row>
    <row r="195" spans="2:2" ht="11.45" customHeight="1" x14ac:dyDescent="0.2">
      <c r="B195" s="2"/>
    </row>
    <row r="196" spans="2:2" ht="11.45" customHeight="1" x14ac:dyDescent="0.2">
      <c r="B196" s="2"/>
    </row>
    <row r="197" spans="2:2" ht="11.45" customHeight="1" x14ac:dyDescent="0.2">
      <c r="B197" s="2"/>
    </row>
  </sheetData>
  <phoneticPr fontId="0" type="noConversion"/>
  <pageMargins left="0.5" right="0.25" top="0.75" bottom="0.25" header="0.25" footer="0.33"/>
  <pageSetup paperSize="5" scale="96" orientation="portrait" r:id="rId1"/>
  <headerFooter alignWithMargins="0">
    <oddHeader xml:space="preserve">&amp;C&amp;24 2022 Municipal Recycling Report&amp;10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193"/>
  <sheetViews>
    <sheetView workbookViewId="0">
      <selection activeCell="M15" sqref="M15"/>
    </sheetView>
  </sheetViews>
  <sheetFormatPr defaultRowHeight="11.45" customHeight="1" x14ac:dyDescent="0.2"/>
  <cols>
    <col min="1" max="1" width="61.140625" style="1" customWidth="1"/>
    <col min="2" max="2" width="5.7109375" style="1" customWidth="1"/>
    <col min="3" max="6" width="8.7109375" style="1" customWidth="1"/>
    <col min="7" max="16384" width="9.140625" style="1"/>
  </cols>
  <sheetData>
    <row r="1" spans="1:6" ht="25.5" x14ac:dyDescent="0.2">
      <c r="A1" s="50" t="s">
        <v>239</v>
      </c>
      <c r="B1" s="50" t="s">
        <v>1</v>
      </c>
      <c r="C1" s="51" t="s">
        <v>235</v>
      </c>
      <c r="D1" s="51" t="s">
        <v>237</v>
      </c>
      <c r="E1" s="51" t="s">
        <v>236</v>
      </c>
      <c r="F1" s="51" t="s">
        <v>238</v>
      </c>
    </row>
    <row r="2" spans="1:6" ht="12.75" x14ac:dyDescent="0.2">
      <c r="A2" s="9" t="s">
        <v>62</v>
      </c>
      <c r="B2" s="10">
        <v>38</v>
      </c>
      <c r="C2" s="18" t="s">
        <v>59</v>
      </c>
      <c r="D2" s="18" t="s">
        <v>61</v>
      </c>
      <c r="E2" s="18" t="s">
        <v>60</v>
      </c>
      <c r="F2" s="18" t="s">
        <v>61</v>
      </c>
    </row>
    <row r="3" spans="1:6" ht="15.75" x14ac:dyDescent="0.25">
      <c r="A3" s="13" t="s">
        <v>77</v>
      </c>
      <c r="B3" s="14">
        <v>906</v>
      </c>
      <c r="C3" s="18" t="s">
        <v>59</v>
      </c>
      <c r="D3" s="18" t="s">
        <v>61</v>
      </c>
      <c r="E3" s="18" t="s">
        <v>60</v>
      </c>
      <c r="F3" s="18" t="s">
        <v>61</v>
      </c>
    </row>
    <row r="4" spans="1:6" ht="12.75" x14ac:dyDescent="0.2">
      <c r="A4" s="9" t="s">
        <v>57</v>
      </c>
      <c r="B4" s="11"/>
      <c r="C4" s="18" t="s">
        <v>59</v>
      </c>
      <c r="D4" s="18" t="s">
        <v>59</v>
      </c>
      <c r="E4" s="18" t="s">
        <v>60</v>
      </c>
      <c r="F4" s="18" t="s">
        <v>59</v>
      </c>
    </row>
    <row r="5" spans="1:6" ht="12.75" x14ac:dyDescent="0.2">
      <c r="A5" s="9" t="s">
        <v>58</v>
      </c>
      <c r="B5" s="11"/>
      <c r="C5" s="18" t="s">
        <v>59</v>
      </c>
      <c r="D5" s="18" t="s">
        <v>59</v>
      </c>
      <c r="E5" s="18" t="s">
        <v>59</v>
      </c>
      <c r="F5" s="18" t="s">
        <v>59</v>
      </c>
    </row>
    <row r="6" spans="1:6" ht="13.15" customHeight="1" x14ac:dyDescent="0.2">
      <c r="A6" s="42" t="s">
        <v>174</v>
      </c>
      <c r="B6" s="35" t="s">
        <v>63</v>
      </c>
      <c r="C6" s="12">
        <f>68.85</f>
        <v>68.849999999999994</v>
      </c>
      <c r="D6" s="12"/>
      <c r="E6" s="12">
        <v>34.69</v>
      </c>
      <c r="F6" s="12"/>
    </row>
    <row r="7" spans="1:6" ht="13.15" customHeight="1" x14ac:dyDescent="0.2">
      <c r="A7" s="42" t="s">
        <v>175</v>
      </c>
      <c r="B7" s="35" t="s">
        <v>56</v>
      </c>
      <c r="C7" s="12">
        <v>15.93</v>
      </c>
      <c r="D7" s="12"/>
      <c r="E7" s="12">
        <v>2.4</v>
      </c>
      <c r="F7" s="12"/>
    </row>
    <row r="8" spans="1:6" ht="13.15" customHeight="1" x14ac:dyDescent="0.2">
      <c r="A8" s="33" t="s">
        <v>4</v>
      </c>
      <c r="B8" s="35" t="s">
        <v>5</v>
      </c>
      <c r="C8" s="12"/>
      <c r="D8" s="12"/>
      <c r="E8" s="12">
        <v>293.64</v>
      </c>
      <c r="F8" s="12"/>
    </row>
    <row r="9" spans="1:6" ht="13.15" customHeight="1" x14ac:dyDescent="0.2">
      <c r="A9" s="33" t="s">
        <v>230</v>
      </c>
      <c r="B9" s="35" t="s">
        <v>182</v>
      </c>
      <c r="C9" s="12"/>
      <c r="D9" s="12"/>
      <c r="E9" s="12"/>
      <c r="F9" s="12"/>
    </row>
    <row r="10" spans="1:6" ht="13.15" customHeight="1" x14ac:dyDescent="0.2">
      <c r="A10" s="33" t="s">
        <v>176</v>
      </c>
      <c r="B10" s="35" t="s">
        <v>38</v>
      </c>
      <c r="C10" s="12"/>
      <c r="D10" s="12"/>
      <c r="E10" s="12"/>
      <c r="F10" s="12"/>
    </row>
    <row r="11" spans="1:6" ht="13.15" customHeight="1" x14ac:dyDescent="0.2">
      <c r="A11" s="33" t="s">
        <v>177</v>
      </c>
      <c r="B11" s="35" t="s">
        <v>41</v>
      </c>
      <c r="C11" s="12"/>
      <c r="D11" s="12"/>
      <c r="E11" s="12"/>
      <c r="F11" s="12"/>
    </row>
    <row r="12" spans="1:6" ht="13.15" customHeight="1" x14ac:dyDescent="0.2">
      <c r="A12" s="33" t="s">
        <v>39</v>
      </c>
      <c r="B12" s="35" t="s">
        <v>40</v>
      </c>
      <c r="C12" s="12"/>
      <c r="D12" s="12"/>
      <c r="E12" s="12"/>
      <c r="F12" s="12"/>
    </row>
    <row r="13" spans="1:6" ht="13.15" customHeight="1" x14ac:dyDescent="0.2">
      <c r="A13" s="33" t="s">
        <v>178</v>
      </c>
      <c r="B13" s="35" t="s">
        <v>42</v>
      </c>
      <c r="C13" s="12"/>
      <c r="D13" s="12"/>
      <c r="E13" s="12">
        <v>0.06</v>
      </c>
      <c r="F13" s="12"/>
    </row>
    <row r="14" spans="1:6" ht="13.15" customHeight="1" x14ac:dyDescent="0.2">
      <c r="A14" s="33" t="s">
        <v>43</v>
      </c>
      <c r="B14" s="35" t="s">
        <v>44</v>
      </c>
      <c r="C14" s="12"/>
      <c r="D14" s="12"/>
      <c r="E14" s="12"/>
      <c r="F14" s="12"/>
    </row>
    <row r="15" spans="1:6" ht="13.15" customHeight="1" x14ac:dyDescent="0.2">
      <c r="A15" s="33" t="s">
        <v>7</v>
      </c>
      <c r="B15" s="35" t="s">
        <v>8</v>
      </c>
      <c r="C15" s="12"/>
      <c r="D15" s="12"/>
      <c r="E15" s="12"/>
      <c r="F15" s="12"/>
    </row>
    <row r="16" spans="1:6" ht="13.15" customHeight="1" x14ac:dyDescent="0.2">
      <c r="A16" s="33" t="s">
        <v>188</v>
      </c>
      <c r="B16" s="35" t="s">
        <v>2</v>
      </c>
      <c r="C16" s="12"/>
      <c r="D16" s="12"/>
      <c r="E16" s="12"/>
      <c r="F16" s="12"/>
    </row>
    <row r="17" spans="1:6" ht="13.15" customHeight="1" x14ac:dyDescent="0.2">
      <c r="A17" s="33" t="s">
        <v>189</v>
      </c>
      <c r="B17" s="35" t="s">
        <v>10</v>
      </c>
      <c r="C17" s="12"/>
      <c r="D17" s="12"/>
      <c r="E17" s="12"/>
      <c r="F17" s="12"/>
    </row>
    <row r="18" spans="1:6" ht="13.15" customHeight="1" x14ac:dyDescent="0.2">
      <c r="A18" s="33" t="s">
        <v>190</v>
      </c>
      <c r="B18" s="35" t="s">
        <v>31</v>
      </c>
      <c r="C18" s="12"/>
      <c r="D18" s="12"/>
      <c r="E18" s="12"/>
      <c r="F18" s="12"/>
    </row>
    <row r="19" spans="1:6" ht="13.15" customHeight="1" x14ac:dyDescent="0.2">
      <c r="A19" s="33" t="s">
        <v>191</v>
      </c>
      <c r="B19" s="35" t="s">
        <v>3</v>
      </c>
      <c r="C19" s="12"/>
      <c r="D19" s="12"/>
      <c r="E19" s="12"/>
      <c r="F19" s="12"/>
    </row>
    <row r="20" spans="1:6" ht="13.15" customHeight="1" x14ac:dyDescent="0.2">
      <c r="A20" s="33" t="s">
        <v>192</v>
      </c>
      <c r="B20" s="36" t="s">
        <v>9</v>
      </c>
      <c r="C20" s="12"/>
      <c r="D20" s="12"/>
      <c r="E20" s="12"/>
      <c r="F20" s="12"/>
    </row>
    <row r="21" spans="1:6" ht="13.15" customHeight="1" x14ac:dyDescent="0.2">
      <c r="A21" s="33" t="s">
        <v>193</v>
      </c>
      <c r="B21" s="36" t="s">
        <v>32</v>
      </c>
      <c r="C21" s="12"/>
      <c r="D21" s="12"/>
      <c r="E21" s="12"/>
      <c r="F21" s="12"/>
    </row>
    <row r="22" spans="1:6" ht="13.15" customHeight="1" x14ac:dyDescent="0.2">
      <c r="A22" s="33" t="s">
        <v>194</v>
      </c>
      <c r="B22" s="36" t="s">
        <v>33</v>
      </c>
      <c r="C22" s="12"/>
      <c r="D22" s="12"/>
      <c r="E22" s="12"/>
      <c r="F22" s="12"/>
    </row>
    <row r="23" spans="1:6" ht="13.15" customHeight="1" x14ac:dyDescent="0.2">
      <c r="A23" s="33" t="s">
        <v>195</v>
      </c>
      <c r="B23" s="36" t="s">
        <v>34</v>
      </c>
      <c r="C23" s="12"/>
      <c r="D23" s="12"/>
      <c r="E23" s="12"/>
      <c r="F23" s="12"/>
    </row>
    <row r="24" spans="1:6" ht="13.15" customHeight="1" x14ac:dyDescent="0.2">
      <c r="A24" s="33" t="s">
        <v>196</v>
      </c>
      <c r="B24" s="36" t="s">
        <v>35</v>
      </c>
      <c r="C24" s="12"/>
      <c r="D24" s="12"/>
      <c r="E24" s="12"/>
      <c r="F24" s="12"/>
    </row>
    <row r="25" spans="1:6" ht="13.15" customHeight="1" x14ac:dyDescent="0.2">
      <c r="A25" s="33" t="s">
        <v>197</v>
      </c>
      <c r="B25" s="36" t="s">
        <v>36</v>
      </c>
      <c r="C25" s="12"/>
      <c r="D25" s="12"/>
      <c r="E25" s="12"/>
      <c r="F25" s="12"/>
    </row>
    <row r="26" spans="1:6" ht="13.15" customHeight="1" x14ac:dyDescent="0.2">
      <c r="A26" s="33" t="s">
        <v>198</v>
      </c>
      <c r="B26" s="36" t="s">
        <v>37</v>
      </c>
      <c r="C26" s="12"/>
      <c r="D26" s="12"/>
      <c r="E26" s="12"/>
      <c r="F26" s="12"/>
    </row>
    <row r="27" spans="1:6" ht="13.15" customHeight="1" x14ac:dyDescent="0.2">
      <c r="A27" s="33" t="s">
        <v>231</v>
      </c>
      <c r="B27" s="36" t="s">
        <v>53</v>
      </c>
      <c r="C27" s="12"/>
      <c r="D27" s="12"/>
      <c r="E27" s="12"/>
      <c r="F27" s="12"/>
    </row>
    <row r="28" spans="1:6" ht="13.15" customHeight="1" x14ac:dyDescent="0.2">
      <c r="A28" s="33" t="s">
        <v>179</v>
      </c>
      <c r="B28" s="35" t="s">
        <v>29</v>
      </c>
      <c r="C28" s="12"/>
      <c r="D28" s="12"/>
      <c r="E28" s="12"/>
      <c r="F28" s="12"/>
    </row>
    <row r="29" spans="1:6" ht="13.15" customHeight="1" x14ac:dyDescent="0.2">
      <c r="A29" s="43" t="s">
        <v>180</v>
      </c>
      <c r="B29" s="35" t="s">
        <v>11</v>
      </c>
      <c r="C29" s="12"/>
      <c r="D29" s="12"/>
      <c r="E29" s="12"/>
      <c r="F29" s="12"/>
    </row>
    <row r="30" spans="1:6" ht="13.15" customHeight="1" x14ac:dyDescent="0.2">
      <c r="A30" s="33" t="s">
        <v>18</v>
      </c>
      <c r="B30" s="35" t="s">
        <v>19</v>
      </c>
      <c r="C30" s="12"/>
      <c r="D30" s="12"/>
      <c r="E30" s="12"/>
      <c r="F30" s="12"/>
    </row>
    <row r="31" spans="1:6" ht="13.15" customHeight="1" x14ac:dyDescent="0.2">
      <c r="A31" s="33" t="s">
        <v>12</v>
      </c>
      <c r="B31" s="35" t="s">
        <v>13</v>
      </c>
      <c r="C31" s="12"/>
      <c r="D31" s="12"/>
      <c r="E31" s="12"/>
      <c r="F31" s="12"/>
    </row>
    <row r="32" spans="1:6" ht="13.15" customHeight="1" x14ac:dyDescent="0.2">
      <c r="A32" s="33" t="s">
        <v>16</v>
      </c>
      <c r="B32" s="35" t="s">
        <v>17</v>
      </c>
      <c r="C32" s="12"/>
      <c r="D32" s="12"/>
      <c r="E32" s="12"/>
      <c r="F32" s="12"/>
    </row>
    <row r="33" spans="1:6" ht="13.15" customHeight="1" x14ac:dyDescent="0.2">
      <c r="A33" s="33" t="s">
        <v>14</v>
      </c>
      <c r="B33" s="35" t="s">
        <v>15</v>
      </c>
      <c r="C33" s="12"/>
      <c r="D33" s="12"/>
      <c r="E33" s="12"/>
      <c r="F33" s="12"/>
    </row>
    <row r="34" spans="1:6" ht="13.15" customHeight="1" x14ac:dyDescent="0.2">
      <c r="A34" s="33" t="s">
        <v>20</v>
      </c>
      <c r="B34" s="35" t="s">
        <v>21</v>
      </c>
      <c r="C34" s="12"/>
      <c r="D34" s="12"/>
      <c r="E34" s="12"/>
      <c r="F34" s="12"/>
    </row>
    <row r="35" spans="1:6" ht="13.15" customHeight="1" x14ac:dyDescent="0.2">
      <c r="A35" s="33" t="s">
        <v>199</v>
      </c>
      <c r="B35" s="36" t="s">
        <v>45</v>
      </c>
      <c r="C35" s="12"/>
      <c r="D35" s="12"/>
      <c r="E35" s="12"/>
      <c r="F35" s="12"/>
    </row>
    <row r="36" spans="1:6" ht="13.15" customHeight="1" x14ac:dyDescent="0.2">
      <c r="A36" s="33" t="s">
        <v>200</v>
      </c>
      <c r="B36" s="36" t="s">
        <v>46</v>
      </c>
      <c r="C36" s="12"/>
      <c r="D36" s="12"/>
      <c r="E36" s="12"/>
      <c r="F36" s="12"/>
    </row>
    <row r="37" spans="1:6" ht="13.15" customHeight="1" x14ac:dyDescent="0.2">
      <c r="A37" s="33" t="s">
        <v>201</v>
      </c>
      <c r="B37" s="36" t="s">
        <v>47</v>
      </c>
      <c r="C37" s="12"/>
      <c r="D37" s="12"/>
      <c r="E37" s="12"/>
      <c r="F37" s="12"/>
    </row>
    <row r="38" spans="1:6" ht="13.15" customHeight="1" x14ac:dyDescent="0.2">
      <c r="A38" s="33" t="s">
        <v>202</v>
      </c>
      <c r="B38" s="36" t="s">
        <v>48</v>
      </c>
      <c r="C38" s="12"/>
      <c r="D38" s="12"/>
      <c r="E38" s="12"/>
      <c r="F38" s="12"/>
    </row>
    <row r="39" spans="1:6" ht="13.15" customHeight="1" x14ac:dyDescent="0.2">
      <c r="A39" s="33" t="s">
        <v>203</v>
      </c>
      <c r="B39" s="36" t="s">
        <v>49</v>
      </c>
      <c r="C39" s="12"/>
      <c r="D39" s="12"/>
      <c r="E39" s="12"/>
      <c r="F39" s="12"/>
    </row>
    <row r="40" spans="1:6" ht="13.15" customHeight="1" x14ac:dyDescent="0.2">
      <c r="A40" s="33" t="s">
        <v>204</v>
      </c>
      <c r="B40" s="36" t="s">
        <v>50</v>
      </c>
      <c r="C40" s="12"/>
      <c r="D40" s="12"/>
      <c r="E40" s="12"/>
      <c r="F40" s="12"/>
    </row>
    <row r="41" spans="1:6" ht="13.15" customHeight="1" x14ac:dyDescent="0.2">
      <c r="A41" s="33" t="s">
        <v>205</v>
      </c>
      <c r="B41" s="36" t="s">
        <v>51</v>
      </c>
      <c r="C41" s="12"/>
      <c r="D41" s="12"/>
      <c r="E41" s="12"/>
      <c r="F41" s="12"/>
    </row>
    <row r="42" spans="1:6" ht="13.15" customHeight="1" x14ac:dyDescent="0.2">
      <c r="A42" s="33" t="s">
        <v>206</v>
      </c>
      <c r="B42" s="36" t="s">
        <v>52</v>
      </c>
      <c r="C42" s="12"/>
      <c r="D42" s="12"/>
      <c r="E42" s="12">
        <v>8.57</v>
      </c>
      <c r="F42" s="12"/>
    </row>
    <row r="43" spans="1:6" ht="13.15" customHeight="1" x14ac:dyDescent="0.2">
      <c r="A43" s="33" t="s">
        <v>207</v>
      </c>
      <c r="B43" s="36" t="s">
        <v>6</v>
      </c>
      <c r="C43" s="12"/>
      <c r="D43" s="12"/>
      <c r="E43" s="12"/>
      <c r="F43" s="12"/>
    </row>
    <row r="44" spans="1:6" ht="13.15" customHeight="1" x14ac:dyDescent="0.2">
      <c r="A44" s="33" t="s">
        <v>233</v>
      </c>
      <c r="B44" s="36" t="s">
        <v>183</v>
      </c>
      <c r="C44" s="12"/>
      <c r="D44" s="12"/>
      <c r="E44" s="12"/>
      <c r="F44" s="12"/>
    </row>
    <row r="45" spans="1:6" ht="13.15" customHeight="1" x14ac:dyDescent="0.2">
      <c r="A45" s="33" t="s">
        <v>208</v>
      </c>
      <c r="B45" s="36" t="s">
        <v>184</v>
      </c>
      <c r="C45" s="12"/>
      <c r="D45" s="12"/>
      <c r="E45" s="12"/>
      <c r="F45" s="12"/>
    </row>
    <row r="46" spans="1:6" ht="13.15" customHeight="1" x14ac:dyDescent="0.2">
      <c r="A46" s="33" t="s">
        <v>209</v>
      </c>
      <c r="B46" s="36" t="s">
        <v>24</v>
      </c>
      <c r="C46" s="12"/>
      <c r="D46" s="12"/>
      <c r="E46" s="12"/>
      <c r="F46" s="12"/>
    </row>
    <row r="47" spans="1:6" ht="13.15" customHeight="1" x14ac:dyDescent="0.2">
      <c r="A47" s="33" t="s">
        <v>210</v>
      </c>
      <c r="B47" s="36" t="s">
        <v>25</v>
      </c>
      <c r="C47" s="12"/>
      <c r="D47" s="12"/>
      <c r="E47" s="12"/>
      <c r="F47" s="12"/>
    </row>
    <row r="48" spans="1:6" ht="13.15" customHeight="1" x14ac:dyDescent="0.2">
      <c r="A48" s="33" t="s">
        <v>211</v>
      </c>
      <c r="B48" s="36" t="s">
        <v>26</v>
      </c>
      <c r="C48" s="12"/>
      <c r="D48" s="12"/>
      <c r="E48" s="12"/>
      <c r="F48" s="12"/>
    </row>
    <row r="49" spans="1:7" ht="13.15" customHeight="1" x14ac:dyDescent="0.2">
      <c r="A49" s="33" t="s">
        <v>212</v>
      </c>
      <c r="B49" s="36" t="s">
        <v>27</v>
      </c>
      <c r="C49" s="12"/>
      <c r="D49" s="12"/>
      <c r="E49" s="12"/>
      <c r="F49" s="12"/>
    </row>
    <row r="50" spans="1:7" ht="13.15" customHeight="1" x14ac:dyDescent="0.2">
      <c r="A50" s="33" t="s">
        <v>213</v>
      </c>
      <c r="B50" s="36" t="s">
        <v>30</v>
      </c>
      <c r="C50" s="12"/>
      <c r="D50" s="12"/>
      <c r="E50" s="12"/>
      <c r="F50" s="12"/>
    </row>
    <row r="51" spans="1:7" ht="13.15" customHeight="1" x14ac:dyDescent="0.2">
      <c r="A51" s="33" t="s">
        <v>232</v>
      </c>
      <c r="B51" s="36" t="s">
        <v>28</v>
      </c>
      <c r="C51" s="12"/>
      <c r="D51" s="12"/>
      <c r="E51" s="12"/>
      <c r="F51" s="12"/>
    </row>
    <row r="52" spans="1:7" ht="13.15" customHeight="1" x14ac:dyDescent="0.2">
      <c r="A52" s="48" t="s">
        <v>22</v>
      </c>
      <c r="B52" s="49" t="s">
        <v>23</v>
      </c>
      <c r="C52" s="12"/>
      <c r="D52" s="12"/>
      <c r="E52" s="12"/>
      <c r="F52" s="12"/>
    </row>
    <row r="53" spans="1:7" ht="13.15" customHeight="1" x14ac:dyDescent="0.2">
      <c r="A53" s="33" t="s">
        <v>214</v>
      </c>
      <c r="B53" s="35" t="s">
        <v>215</v>
      </c>
      <c r="C53" s="12"/>
      <c r="D53" s="12"/>
      <c r="E53" s="12"/>
      <c r="F53" s="12"/>
    </row>
    <row r="54" spans="1:7" ht="13.15" customHeight="1" x14ac:dyDescent="0.2">
      <c r="A54" s="33" t="s">
        <v>216</v>
      </c>
      <c r="B54" s="35" t="s">
        <v>217</v>
      </c>
      <c r="C54" s="12"/>
      <c r="D54" s="12"/>
      <c r="E54" s="12"/>
      <c r="F54" s="12"/>
    </row>
    <row r="55" spans="1:7" ht="13.15" customHeight="1" x14ac:dyDescent="0.2">
      <c r="A55" s="33" t="s">
        <v>218</v>
      </c>
      <c r="B55" s="35" t="s">
        <v>219</v>
      </c>
      <c r="C55" s="12"/>
      <c r="D55" s="12"/>
      <c r="E55" s="12"/>
      <c r="F55" s="12"/>
    </row>
    <row r="56" spans="1:7" ht="13.15" customHeight="1" x14ac:dyDescent="0.2">
      <c r="A56" s="48" t="s">
        <v>220</v>
      </c>
      <c r="B56" s="49" t="s">
        <v>221</v>
      </c>
      <c r="C56" s="12"/>
      <c r="D56" s="12"/>
      <c r="E56" s="12"/>
      <c r="F56" s="12"/>
    </row>
    <row r="57" spans="1:7" ht="13.15" customHeight="1" x14ac:dyDescent="0.2">
      <c r="A57" s="48" t="s">
        <v>222</v>
      </c>
      <c r="B57" s="49" t="s">
        <v>223</v>
      </c>
      <c r="C57" s="12"/>
      <c r="D57" s="12"/>
      <c r="E57" s="12"/>
      <c r="F57" s="12"/>
    </row>
    <row r="58" spans="1:7" ht="13.15" customHeight="1" x14ac:dyDescent="0.2">
      <c r="A58" s="33" t="s">
        <v>224</v>
      </c>
      <c r="B58" s="35" t="s">
        <v>225</v>
      </c>
      <c r="C58" s="12"/>
      <c r="D58" s="12"/>
      <c r="E58" s="12"/>
      <c r="F58" s="12"/>
    </row>
    <row r="59" spans="1:7" ht="13.15" customHeight="1" x14ac:dyDescent="0.2">
      <c r="A59" s="33" t="s">
        <v>226</v>
      </c>
      <c r="B59" s="35" t="s">
        <v>227</v>
      </c>
      <c r="C59" s="12"/>
      <c r="D59" s="12"/>
      <c r="E59" s="12"/>
      <c r="F59" s="12"/>
    </row>
    <row r="60" spans="1:7" ht="13.15" customHeight="1" x14ac:dyDescent="0.2">
      <c r="A60" s="42" t="s">
        <v>228</v>
      </c>
      <c r="B60" s="35" t="s">
        <v>229</v>
      </c>
      <c r="C60" s="12"/>
      <c r="D60" s="12"/>
      <c r="E60" s="12"/>
      <c r="F60" s="12"/>
    </row>
    <row r="61" spans="1:7" ht="13.15" customHeight="1" x14ac:dyDescent="0.2">
      <c r="A61" s="33" t="s">
        <v>181</v>
      </c>
      <c r="B61" s="35" t="s">
        <v>185</v>
      </c>
      <c r="C61" s="12"/>
      <c r="D61" s="12"/>
      <c r="E61" s="12"/>
      <c r="F61" s="12"/>
    </row>
    <row r="62" spans="1:7" ht="13.15" customHeight="1" x14ac:dyDescent="0.2">
      <c r="A62" s="33" t="s">
        <v>54</v>
      </c>
      <c r="B62" s="35" t="s">
        <v>55</v>
      </c>
      <c r="C62" s="12"/>
      <c r="D62" s="12"/>
      <c r="E62" s="12"/>
      <c r="F62" s="12"/>
    </row>
    <row r="63" spans="1:7" ht="13.15" customHeight="1" x14ac:dyDescent="0.2">
      <c r="A63" s="43" t="s">
        <v>187</v>
      </c>
      <c r="B63" s="35" t="s">
        <v>186</v>
      </c>
      <c r="C63" s="12">
        <f>10.69+29.88</f>
        <v>40.57</v>
      </c>
      <c r="D63" s="12">
        <f>55.4</f>
        <v>55.4</v>
      </c>
      <c r="E63" s="12"/>
      <c r="F63" s="12"/>
    </row>
    <row r="64" spans="1:7" ht="13.15" customHeight="1" x14ac:dyDescent="0.2">
      <c r="A64" s="4"/>
      <c r="B64" s="5"/>
      <c r="C64" s="25">
        <f>SUM(C6:C63)</f>
        <v>125.35</v>
      </c>
      <c r="D64" s="25">
        <f>SUM(D6:D63)</f>
        <v>55.4</v>
      </c>
      <c r="E64" s="25">
        <f>SUM(E6:E63)</f>
        <v>339.35999999999996</v>
      </c>
      <c r="F64" s="25">
        <f>SUM(F6:F63)</f>
        <v>0</v>
      </c>
      <c r="G64" s="32">
        <f>SUM(C64:F64)</f>
        <v>520.1099999999999</v>
      </c>
    </row>
    <row r="65" spans="1:6" ht="13.15" customHeight="1" x14ac:dyDescent="0.2">
      <c r="A65" s="4"/>
      <c r="B65" s="5"/>
      <c r="C65" s="25"/>
      <c r="D65" s="25"/>
      <c r="E65" s="25"/>
      <c r="F65" s="25"/>
    </row>
    <row r="66" spans="1:6" ht="15" customHeight="1" x14ac:dyDescent="0.2">
      <c r="A66" s="6" t="s">
        <v>135</v>
      </c>
      <c r="B66" s="7" t="s">
        <v>136</v>
      </c>
      <c r="C66" s="19"/>
      <c r="D66" s="19"/>
      <c r="E66" s="20"/>
      <c r="F66" s="19"/>
    </row>
    <row r="67" spans="1:6" ht="15" customHeight="1" x14ac:dyDescent="0.2">
      <c r="A67" s="6" t="s">
        <v>137</v>
      </c>
      <c r="B67" s="7" t="s">
        <v>138</v>
      </c>
      <c r="C67" s="19"/>
      <c r="D67" s="19"/>
      <c r="E67" s="20"/>
      <c r="F67" s="19"/>
    </row>
    <row r="68" spans="1:6" ht="15" customHeight="1" x14ac:dyDescent="0.2">
      <c r="A68" s="6" t="s">
        <v>139</v>
      </c>
      <c r="B68" s="7" t="s">
        <v>168</v>
      </c>
      <c r="C68" s="19"/>
      <c r="D68" s="19"/>
      <c r="E68" s="28"/>
      <c r="F68" s="19"/>
    </row>
    <row r="69" spans="1:6" ht="15" customHeight="1" x14ac:dyDescent="0.2">
      <c r="A69" s="6" t="s">
        <v>73</v>
      </c>
      <c r="B69" s="7" t="s">
        <v>72</v>
      </c>
      <c r="C69" s="19"/>
      <c r="D69" s="19"/>
      <c r="E69" s="22"/>
      <c r="F69" s="19"/>
    </row>
    <row r="70" spans="1:6" ht="15" customHeight="1" x14ac:dyDescent="0.2">
      <c r="A70" s="8" t="s">
        <v>249</v>
      </c>
      <c r="B70" s="7" t="s">
        <v>140</v>
      </c>
      <c r="C70" s="19"/>
      <c r="D70" s="19"/>
      <c r="E70" s="20"/>
      <c r="F70" s="19"/>
    </row>
    <row r="71" spans="1:6" ht="15" customHeight="1" x14ac:dyDescent="0.2">
      <c r="A71" s="6" t="s">
        <v>70</v>
      </c>
      <c r="B71" s="8"/>
      <c r="C71" s="19"/>
      <c r="D71" s="19"/>
      <c r="E71" s="22"/>
      <c r="F71" s="19"/>
    </row>
    <row r="72" spans="1:6" ht="11.45" customHeight="1" x14ac:dyDescent="0.2">
      <c r="B72" s="2"/>
    </row>
    <row r="73" spans="1:6" ht="11.45" customHeight="1" x14ac:dyDescent="0.2">
      <c r="B73" s="2"/>
    </row>
    <row r="74" spans="1:6" ht="11.45" customHeight="1" x14ac:dyDescent="0.2">
      <c r="B74" s="2"/>
    </row>
    <row r="75" spans="1:6" ht="11.45" customHeight="1" x14ac:dyDescent="0.2">
      <c r="B75" s="2"/>
    </row>
    <row r="76" spans="1:6" ht="11.45" customHeight="1" x14ac:dyDescent="0.2">
      <c r="B76" s="2"/>
    </row>
    <row r="77" spans="1:6" ht="11.45" customHeight="1" x14ac:dyDescent="0.2">
      <c r="B77" s="2"/>
    </row>
    <row r="78" spans="1:6" ht="11.45" customHeight="1" x14ac:dyDescent="0.2">
      <c r="B78" s="2"/>
    </row>
    <row r="79" spans="1:6" ht="11.45" customHeight="1" x14ac:dyDescent="0.2">
      <c r="B79" s="2"/>
    </row>
    <row r="80" spans="1:6" ht="11.45" customHeight="1" x14ac:dyDescent="0.2">
      <c r="B80" s="2"/>
    </row>
    <row r="81" spans="2:2" ht="11.45" customHeight="1" x14ac:dyDescent="0.2">
      <c r="B81" s="2"/>
    </row>
    <row r="82" spans="2:2" ht="11.45" customHeight="1" x14ac:dyDescent="0.2">
      <c r="B82" s="2"/>
    </row>
    <row r="83" spans="2:2" ht="11.45" customHeight="1" x14ac:dyDescent="0.2">
      <c r="B83" s="2"/>
    </row>
    <row r="84" spans="2:2" ht="11.45" customHeight="1" x14ac:dyDescent="0.2">
      <c r="B84" s="2"/>
    </row>
    <row r="85" spans="2:2" ht="11.45" customHeight="1" x14ac:dyDescent="0.2">
      <c r="B85" s="2"/>
    </row>
    <row r="86" spans="2:2" ht="11.45" customHeight="1" x14ac:dyDescent="0.2">
      <c r="B86" s="2"/>
    </row>
    <row r="87" spans="2:2" ht="11.45" customHeight="1" x14ac:dyDescent="0.2">
      <c r="B87" s="2"/>
    </row>
    <row r="88" spans="2:2" ht="11.45" customHeight="1" x14ac:dyDescent="0.2">
      <c r="B88" s="2"/>
    </row>
    <row r="89" spans="2:2" ht="11.45" customHeight="1" x14ac:dyDescent="0.2">
      <c r="B89" s="2"/>
    </row>
    <row r="90" spans="2:2" ht="11.45" customHeight="1" x14ac:dyDescent="0.2">
      <c r="B90" s="2"/>
    </row>
    <row r="91" spans="2:2" ht="11.45" customHeight="1" x14ac:dyDescent="0.2">
      <c r="B91" s="2"/>
    </row>
    <row r="92" spans="2:2" ht="11.45" customHeight="1" x14ac:dyDescent="0.2">
      <c r="B92" s="2"/>
    </row>
    <row r="93" spans="2:2" ht="11.45" customHeight="1" x14ac:dyDescent="0.2">
      <c r="B93" s="2"/>
    </row>
    <row r="94" spans="2:2" ht="11.45" customHeight="1" x14ac:dyDescent="0.2">
      <c r="B94" s="2"/>
    </row>
    <row r="95" spans="2:2" ht="11.45" customHeight="1" x14ac:dyDescent="0.2">
      <c r="B95" s="2"/>
    </row>
    <row r="96" spans="2:2" ht="11.45" customHeight="1" x14ac:dyDescent="0.2">
      <c r="B96" s="2"/>
    </row>
    <row r="97" spans="2:2" ht="11.45" customHeight="1" x14ac:dyDescent="0.2">
      <c r="B97" s="2"/>
    </row>
    <row r="98" spans="2:2" ht="11.45" customHeight="1" x14ac:dyDescent="0.2">
      <c r="B98" s="2"/>
    </row>
    <row r="99" spans="2:2" ht="11.45" customHeight="1" x14ac:dyDescent="0.2">
      <c r="B99" s="2"/>
    </row>
    <row r="100" spans="2:2" ht="11.45" customHeight="1" x14ac:dyDescent="0.2">
      <c r="B100" s="2"/>
    </row>
    <row r="101" spans="2:2" ht="11.45" customHeight="1" x14ac:dyDescent="0.2">
      <c r="B101" s="2"/>
    </row>
    <row r="102" spans="2:2" ht="11.45" customHeight="1" x14ac:dyDescent="0.2">
      <c r="B102" s="2"/>
    </row>
    <row r="103" spans="2:2" ht="11.45" customHeight="1" x14ac:dyDescent="0.2">
      <c r="B103" s="2"/>
    </row>
    <row r="104" spans="2:2" ht="11.45" customHeight="1" x14ac:dyDescent="0.2">
      <c r="B104" s="2"/>
    </row>
    <row r="105" spans="2:2" ht="11.45" customHeight="1" x14ac:dyDescent="0.2">
      <c r="B105" s="2"/>
    </row>
    <row r="106" spans="2:2" ht="11.45" customHeight="1" x14ac:dyDescent="0.2">
      <c r="B106" s="2"/>
    </row>
    <row r="107" spans="2:2" ht="11.45" customHeight="1" x14ac:dyDescent="0.2">
      <c r="B107" s="2"/>
    </row>
    <row r="108" spans="2:2" ht="11.45" customHeight="1" x14ac:dyDescent="0.2">
      <c r="B108" s="2"/>
    </row>
    <row r="109" spans="2:2" ht="11.45" customHeight="1" x14ac:dyDescent="0.2">
      <c r="B109" s="2"/>
    </row>
    <row r="110" spans="2:2" ht="11.45" customHeight="1" x14ac:dyDescent="0.2">
      <c r="B110" s="2"/>
    </row>
    <row r="111" spans="2:2" ht="11.45" customHeight="1" x14ac:dyDescent="0.2">
      <c r="B111" s="2"/>
    </row>
    <row r="112" spans="2:2" ht="11.45" customHeight="1" x14ac:dyDescent="0.2">
      <c r="B112" s="2"/>
    </row>
    <row r="113" spans="2:2" ht="11.45" customHeight="1" x14ac:dyDescent="0.2">
      <c r="B113" s="2"/>
    </row>
    <row r="114" spans="2:2" ht="11.45" customHeight="1" x14ac:dyDescent="0.2">
      <c r="B114" s="2"/>
    </row>
    <row r="115" spans="2:2" ht="11.45" customHeight="1" x14ac:dyDescent="0.2">
      <c r="B115" s="2"/>
    </row>
    <row r="116" spans="2:2" ht="11.45" customHeight="1" x14ac:dyDescent="0.2">
      <c r="B116" s="2"/>
    </row>
    <row r="117" spans="2:2" ht="11.45" customHeight="1" x14ac:dyDescent="0.2">
      <c r="B117" s="2"/>
    </row>
    <row r="118" spans="2:2" ht="11.45" customHeight="1" x14ac:dyDescent="0.2">
      <c r="B118" s="2"/>
    </row>
    <row r="119" spans="2:2" ht="11.45" customHeight="1" x14ac:dyDescent="0.2">
      <c r="B119" s="2"/>
    </row>
    <row r="120" spans="2:2" ht="11.45" customHeight="1" x14ac:dyDescent="0.2">
      <c r="B120" s="2"/>
    </row>
    <row r="121" spans="2:2" ht="11.45" customHeight="1" x14ac:dyDescent="0.2">
      <c r="B121" s="2"/>
    </row>
    <row r="122" spans="2:2" ht="11.45" customHeight="1" x14ac:dyDescent="0.2">
      <c r="B122" s="2"/>
    </row>
    <row r="123" spans="2:2" ht="11.45" customHeight="1" x14ac:dyDescent="0.2">
      <c r="B123" s="2"/>
    </row>
    <row r="124" spans="2:2" ht="11.45" customHeight="1" x14ac:dyDescent="0.2">
      <c r="B124" s="2"/>
    </row>
    <row r="125" spans="2:2" ht="11.45" customHeight="1" x14ac:dyDescent="0.2">
      <c r="B125" s="2"/>
    </row>
    <row r="126" spans="2:2" ht="11.45" customHeight="1" x14ac:dyDescent="0.2">
      <c r="B126" s="2"/>
    </row>
    <row r="127" spans="2:2" ht="11.45" customHeight="1" x14ac:dyDescent="0.2">
      <c r="B127" s="2"/>
    </row>
    <row r="128" spans="2:2" ht="11.45" customHeight="1" x14ac:dyDescent="0.2">
      <c r="B128" s="2"/>
    </row>
    <row r="129" spans="2:2" ht="11.45" customHeight="1" x14ac:dyDescent="0.2">
      <c r="B129" s="2"/>
    </row>
    <row r="130" spans="2:2" ht="11.45" customHeight="1" x14ac:dyDescent="0.2">
      <c r="B130" s="2"/>
    </row>
    <row r="131" spans="2:2" ht="11.45" customHeight="1" x14ac:dyDescent="0.2">
      <c r="B131" s="2"/>
    </row>
    <row r="132" spans="2:2" ht="11.45" customHeight="1" x14ac:dyDescent="0.2">
      <c r="B132" s="2"/>
    </row>
    <row r="133" spans="2:2" ht="11.45" customHeight="1" x14ac:dyDescent="0.2">
      <c r="B133" s="2"/>
    </row>
    <row r="134" spans="2:2" ht="11.45" customHeight="1" x14ac:dyDescent="0.2">
      <c r="B134" s="2"/>
    </row>
    <row r="135" spans="2:2" ht="11.45" customHeight="1" x14ac:dyDescent="0.2">
      <c r="B135" s="2"/>
    </row>
    <row r="136" spans="2:2" ht="11.45" customHeight="1" x14ac:dyDescent="0.2">
      <c r="B136" s="2"/>
    </row>
    <row r="137" spans="2:2" ht="11.45" customHeight="1" x14ac:dyDescent="0.2">
      <c r="B137" s="2"/>
    </row>
    <row r="138" spans="2:2" ht="11.45" customHeight="1" x14ac:dyDescent="0.2">
      <c r="B138" s="2"/>
    </row>
    <row r="139" spans="2:2" ht="11.45" customHeight="1" x14ac:dyDescent="0.2">
      <c r="B139" s="2"/>
    </row>
    <row r="140" spans="2:2" ht="11.45" customHeight="1" x14ac:dyDescent="0.2">
      <c r="B140" s="2"/>
    </row>
    <row r="141" spans="2:2" ht="11.45" customHeight="1" x14ac:dyDescent="0.2">
      <c r="B141" s="2"/>
    </row>
    <row r="142" spans="2:2" ht="11.45" customHeight="1" x14ac:dyDescent="0.2">
      <c r="B142" s="2"/>
    </row>
    <row r="143" spans="2:2" ht="11.45" customHeight="1" x14ac:dyDescent="0.2">
      <c r="B143" s="2"/>
    </row>
    <row r="144" spans="2:2" ht="11.45" customHeight="1" x14ac:dyDescent="0.2">
      <c r="B144" s="2"/>
    </row>
    <row r="145" spans="2:2" ht="11.45" customHeight="1" x14ac:dyDescent="0.2">
      <c r="B145" s="2"/>
    </row>
    <row r="146" spans="2:2" ht="11.45" customHeight="1" x14ac:dyDescent="0.2">
      <c r="B146" s="2"/>
    </row>
    <row r="147" spans="2:2" ht="11.45" customHeight="1" x14ac:dyDescent="0.2">
      <c r="B147" s="2"/>
    </row>
    <row r="148" spans="2:2" ht="11.45" customHeight="1" x14ac:dyDescent="0.2">
      <c r="B148" s="2"/>
    </row>
    <row r="149" spans="2:2" ht="11.45" customHeight="1" x14ac:dyDescent="0.2">
      <c r="B149" s="2"/>
    </row>
    <row r="150" spans="2:2" ht="11.45" customHeight="1" x14ac:dyDescent="0.2">
      <c r="B150" s="2"/>
    </row>
    <row r="151" spans="2:2" ht="11.45" customHeight="1" x14ac:dyDescent="0.2">
      <c r="B151" s="2"/>
    </row>
    <row r="152" spans="2:2" ht="11.45" customHeight="1" x14ac:dyDescent="0.2">
      <c r="B152" s="2"/>
    </row>
    <row r="153" spans="2:2" ht="11.45" customHeight="1" x14ac:dyDescent="0.2">
      <c r="B153" s="2"/>
    </row>
    <row r="154" spans="2:2" ht="11.45" customHeight="1" x14ac:dyDescent="0.2">
      <c r="B154" s="2"/>
    </row>
    <row r="155" spans="2:2" ht="11.45" customHeight="1" x14ac:dyDescent="0.2">
      <c r="B155" s="2"/>
    </row>
    <row r="156" spans="2:2" ht="11.45" customHeight="1" x14ac:dyDescent="0.2">
      <c r="B156" s="2"/>
    </row>
    <row r="157" spans="2:2" ht="11.45" customHeight="1" x14ac:dyDescent="0.2">
      <c r="B157" s="2"/>
    </row>
    <row r="158" spans="2:2" ht="11.45" customHeight="1" x14ac:dyDescent="0.2">
      <c r="B158" s="2"/>
    </row>
    <row r="159" spans="2:2" ht="11.45" customHeight="1" x14ac:dyDescent="0.2">
      <c r="B159" s="2"/>
    </row>
    <row r="160" spans="2:2" ht="11.45" customHeight="1" x14ac:dyDescent="0.2">
      <c r="B160" s="2"/>
    </row>
    <row r="161" spans="2:2" ht="11.45" customHeight="1" x14ac:dyDescent="0.2">
      <c r="B161" s="2"/>
    </row>
    <row r="162" spans="2:2" ht="11.45" customHeight="1" x14ac:dyDescent="0.2">
      <c r="B162" s="2"/>
    </row>
    <row r="163" spans="2:2" ht="11.45" customHeight="1" x14ac:dyDescent="0.2">
      <c r="B163" s="2"/>
    </row>
    <row r="164" spans="2:2" ht="11.45" customHeight="1" x14ac:dyDescent="0.2">
      <c r="B164" s="2"/>
    </row>
    <row r="165" spans="2:2" ht="11.45" customHeight="1" x14ac:dyDescent="0.2">
      <c r="B165" s="2"/>
    </row>
    <row r="166" spans="2:2" ht="11.45" customHeight="1" x14ac:dyDescent="0.2">
      <c r="B166" s="2"/>
    </row>
    <row r="167" spans="2:2" ht="11.45" customHeight="1" x14ac:dyDescent="0.2">
      <c r="B167" s="2"/>
    </row>
    <row r="168" spans="2:2" ht="11.45" customHeight="1" x14ac:dyDescent="0.2">
      <c r="B168" s="2"/>
    </row>
    <row r="169" spans="2:2" ht="11.45" customHeight="1" x14ac:dyDescent="0.2">
      <c r="B169" s="2"/>
    </row>
    <row r="170" spans="2:2" ht="11.45" customHeight="1" x14ac:dyDescent="0.2">
      <c r="B170" s="2"/>
    </row>
    <row r="171" spans="2:2" ht="11.45" customHeight="1" x14ac:dyDescent="0.2">
      <c r="B171" s="2"/>
    </row>
    <row r="172" spans="2:2" ht="11.45" customHeight="1" x14ac:dyDescent="0.2">
      <c r="B172" s="2"/>
    </row>
    <row r="173" spans="2:2" ht="11.45" customHeight="1" x14ac:dyDescent="0.2">
      <c r="B173" s="2"/>
    </row>
    <row r="174" spans="2:2" ht="11.45" customHeight="1" x14ac:dyDescent="0.2">
      <c r="B174" s="2"/>
    </row>
    <row r="175" spans="2:2" ht="11.45" customHeight="1" x14ac:dyDescent="0.2">
      <c r="B175" s="2"/>
    </row>
    <row r="176" spans="2:2" ht="11.45" customHeight="1" x14ac:dyDescent="0.2">
      <c r="B176" s="2"/>
    </row>
    <row r="177" spans="2:2" ht="11.45" customHeight="1" x14ac:dyDescent="0.2">
      <c r="B177" s="2"/>
    </row>
    <row r="178" spans="2:2" ht="11.45" customHeight="1" x14ac:dyDescent="0.2">
      <c r="B178" s="2"/>
    </row>
    <row r="179" spans="2:2" ht="11.45" customHeight="1" x14ac:dyDescent="0.2">
      <c r="B179" s="2"/>
    </row>
    <row r="180" spans="2:2" ht="11.45" customHeight="1" x14ac:dyDescent="0.2">
      <c r="B180" s="2"/>
    </row>
    <row r="181" spans="2:2" ht="11.45" customHeight="1" x14ac:dyDescent="0.2">
      <c r="B181" s="2"/>
    </row>
    <row r="182" spans="2:2" ht="11.45" customHeight="1" x14ac:dyDescent="0.2">
      <c r="B182" s="2"/>
    </row>
    <row r="183" spans="2:2" ht="11.45" customHeight="1" x14ac:dyDescent="0.2">
      <c r="B183" s="2"/>
    </row>
    <row r="184" spans="2:2" ht="11.45" customHeight="1" x14ac:dyDescent="0.2">
      <c r="B184" s="2"/>
    </row>
    <row r="185" spans="2:2" ht="11.45" customHeight="1" x14ac:dyDescent="0.2">
      <c r="B185" s="2"/>
    </row>
    <row r="186" spans="2:2" ht="11.45" customHeight="1" x14ac:dyDescent="0.2">
      <c r="B186" s="2"/>
    </row>
    <row r="187" spans="2:2" ht="11.45" customHeight="1" x14ac:dyDescent="0.2">
      <c r="B187" s="2"/>
    </row>
    <row r="188" spans="2:2" ht="11.45" customHeight="1" x14ac:dyDescent="0.2">
      <c r="B188" s="2"/>
    </row>
    <row r="189" spans="2:2" ht="11.45" customHeight="1" x14ac:dyDescent="0.2">
      <c r="B189" s="2"/>
    </row>
    <row r="190" spans="2:2" ht="11.45" customHeight="1" x14ac:dyDescent="0.2">
      <c r="B190" s="2"/>
    </row>
    <row r="191" spans="2:2" ht="11.45" customHeight="1" x14ac:dyDescent="0.2">
      <c r="B191" s="2"/>
    </row>
    <row r="192" spans="2:2" ht="11.45" customHeight="1" x14ac:dyDescent="0.2">
      <c r="B192" s="2"/>
    </row>
    <row r="193" spans="2:2" ht="11.45" customHeight="1" x14ac:dyDescent="0.2">
      <c r="B193" s="2"/>
    </row>
  </sheetData>
  <phoneticPr fontId="0" type="noConversion"/>
  <pageMargins left="0.25" right="0.25" top="0.75" bottom="0.25" header="0.25" footer="0.33"/>
  <pageSetup paperSize="5" scale="93" orientation="portrait" r:id="rId1"/>
  <headerFooter alignWithMargins="0">
    <oddHeader xml:space="preserve">&amp;C&amp;24 2022  Municipal Recycling Report&amp;10 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A1:F192"/>
  <sheetViews>
    <sheetView topLeftCell="A36" workbookViewId="0">
      <selection activeCell="E73" sqref="E73"/>
    </sheetView>
  </sheetViews>
  <sheetFormatPr defaultRowHeight="11.45" customHeight="1" x14ac:dyDescent="0.2"/>
  <cols>
    <col min="1" max="1" width="61.140625" style="1" customWidth="1"/>
    <col min="2" max="2" width="5.7109375" style="1" customWidth="1"/>
    <col min="3" max="6" width="8.7109375" style="1" customWidth="1"/>
    <col min="7" max="16384" width="9.140625" style="1"/>
  </cols>
  <sheetData>
    <row r="1" spans="1:6" ht="25.5" x14ac:dyDescent="0.2">
      <c r="A1" s="3" t="s">
        <v>0</v>
      </c>
      <c r="B1" s="3" t="s">
        <v>1</v>
      </c>
      <c r="C1" s="51" t="s">
        <v>235</v>
      </c>
      <c r="D1" s="51" t="s">
        <v>237</v>
      </c>
      <c r="E1" s="51" t="s">
        <v>236</v>
      </c>
      <c r="F1" s="51" t="s">
        <v>238</v>
      </c>
    </row>
    <row r="2" spans="1:6" ht="12.75" x14ac:dyDescent="0.2">
      <c r="A2" s="9" t="s">
        <v>62</v>
      </c>
      <c r="B2" s="10">
        <v>38</v>
      </c>
      <c r="C2" s="18" t="s">
        <v>59</v>
      </c>
      <c r="D2" s="18" t="s">
        <v>61</v>
      </c>
      <c r="E2" s="18" t="s">
        <v>60</v>
      </c>
      <c r="F2" s="18" t="s">
        <v>61</v>
      </c>
    </row>
    <row r="3" spans="1:6" ht="31.5" x14ac:dyDescent="0.25">
      <c r="A3" s="13" t="s">
        <v>242</v>
      </c>
      <c r="B3" s="14"/>
      <c r="C3" s="18" t="s">
        <v>59</v>
      </c>
      <c r="D3" s="18" t="s">
        <v>61</v>
      </c>
      <c r="E3" s="18" t="s">
        <v>60</v>
      </c>
      <c r="F3" s="18" t="s">
        <v>61</v>
      </c>
    </row>
    <row r="4" spans="1:6" ht="12.75" x14ac:dyDescent="0.2">
      <c r="A4" s="9" t="s">
        <v>57</v>
      </c>
      <c r="B4" s="11"/>
      <c r="C4" s="18" t="s">
        <v>59</v>
      </c>
      <c r="D4" s="18" t="s">
        <v>59</v>
      </c>
      <c r="E4" s="18" t="s">
        <v>60</v>
      </c>
      <c r="F4" s="18" t="s">
        <v>59</v>
      </c>
    </row>
    <row r="5" spans="1:6" ht="12.75" x14ac:dyDescent="0.2">
      <c r="A5" s="9" t="s">
        <v>58</v>
      </c>
      <c r="B5" s="11"/>
      <c r="C5" s="18" t="s">
        <v>59</v>
      </c>
      <c r="D5" s="18" t="s">
        <v>59</v>
      </c>
      <c r="E5" s="18" t="s">
        <v>59</v>
      </c>
      <c r="F5" s="18" t="s">
        <v>59</v>
      </c>
    </row>
    <row r="6" spans="1:6" ht="13.15" customHeight="1" x14ac:dyDescent="0.2">
      <c r="A6" s="33" t="s">
        <v>174</v>
      </c>
      <c r="B6" s="35" t="s">
        <v>63</v>
      </c>
      <c r="C6" s="12"/>
      <c r="D6" s="12"/>
      <c r="E6" s="12"/>
      <c r="F6" s="12"/>
    </row>
    <row r="7" spans="1:6" ht="13.15" customHeight="1" x14ac:dyDescent="0.2">
      <c r="A7" s="33" t="s">
        <v>175</v>
      </c>
      <c r="B7" s="35" t="s">
        <v>56</v>
      </c>
      <c r="C7" s="12"/>
      <c r="D7" s="12"/>
      <c r="E7" s="12">
        <v>12.2</v>
      </c>
      <c r="F7" s="12"/>
    </row>
    <row r="8" spans="1:6" ht="13.15" customHeight="1" x14ac:dyDescent="0.2">
      <c r="A8" s="33" t="s">
        <v>4</v>
      </c>
      <c r="B8" s="35" t="s">
        <v>5</v>
      </c>
      <c r="C8" s="12"/>
      <c r="D8" s="12"/>
      <c r="E8" s="12">
        <v>50.27</v>
      </c>
      <c r="F8" s="12"/>
    </row>
    <row r="9" spans="1:6" ht="13.15" customHeight="1" x14ac:dyDescent="0.2">
      <c r="A9" s="33" t="s">
        <v>230</v>
      </c>
      <c r="B9" s="35" t="s">
        <v>182</v>
      </c>
      <c r="C9" s="12"/>
      <c r="D9" s="12"/>
      <c r="E9" s="12"/>
      <c r="F9" s="12"/>
    </row>
    <row r="10" spans="1:6" ht="13.15" customHeight="1" x14ac:dyDescent="0.2">
      <c r="A10" s="33" t="s">
        <v>176</v>
      </c>
      <c r="B10" s="35" t="s">
        <v>38</v>
      </c>
      <c r="C10" s="12"/>
      <c r="D10" s="12"/>
      <c r="E10" s="12"/>
      <c r="F10" s="12"/>
    </row>
    <row r="11" spans="1:6" ht="13.15" customHeight="1" x14ac:dyDescent="0.2">
      <c r="A11" s="33" t="s">
        <v>177</v>
      </c>
      <c r="B11" s="35" t="s">
        <v>41</v>
      </c>
      <c r="C11" s="12"/>
      <c r="D11" s="12"/>
      <c r="E11" s="12">
        <v>66.760000000000005</v>
      </c>
      <c r="F11" s="12"/>
    </row>
    <row r="12" spans="1:6" ht="13.15" customHeight="1" x14ac:dyDescent="0.2">
      <c r="A12" s="33" t="s">
        <v>39</v>
      </c>
      <c r="B12" s="35" t="s">
        <v>40</v>
      </c>
      <c r="C12" s="12"/>
      <c r="D12" s="12"/>
      <c r="E12" s="12"/>
      <c r="F12" s="12"/>
    </row>
    <row r="13" spans="1:6" ht="13.15" customHeight="1" x14ac:dyDescent="0.2">
      <c r="A13" s="33" t="s">
        <v>178</v>
      </c>
      <c r="B13" s="35" t="s">
        <v>42</v>
      </c>
      <c r="C13" s="12"/>
      <c r="D13" s="12"/>
      <c r="E13" s="12">
        <v>901</v>
      </c>
      <c r="F13" s="12"/>
    </row>
    <row r="14" spans="1:6" ht="13.15" customHeight="1" x14ac:dyDescent="0.2">
      <c r="A14" s="33" t="s">
        <v>43</v>
      </c>
      <c r="B14" s="35" t="s">
        <v>44</v>
      </c>
      <c r="C14" s="12"/>
      <c r="D14" s="12"/>
      <c r="E14" s="12"/>
      <c r="F14" s="12"/>
    </row>
    <row r="15" spans="1:6" ht="13.15" customHeight="1" x14ac:dyDescent="0.2">
      <c r="A15" s="33" t="s">
        <v>7</v>
      </c>
      <c r="B15" s="35" t="s">
        <v>8</v>
      </c>
      <c r="C15" s="12"/>
      <c r="D15" s="12"/>
      <c r="E15" s="12"/>
      <c r="F15" s="12"/>
    </row>
    <row r="16" spans="1:6" ht="13.15" customHeight="1" x14ac:dyDescent="0.2">
      <c r="A16" s="33" t="s">
        <v>188</v>
      </c>
      <c r="B16" s="35" t="s">
        <v>2</v>
      </c>
      <c r="C16" s="12"/>
      <c r="D16" s="12"/>
      <c r="E16" s="12"/>
      <c r="F16" s="12"/>
    </row>
    <row r="17" spans="1:6" ht="13.15" customHeight="1" x14ac:dyDescent="0.2">
      <c r="A17" s="33" t="s">
        <v>189</v>
      </c>
      <c r="B17" s="35" t="s">
        <v>10</v>
      </c>
      <c r="C17" s="12"/>
      <c r="D17" s="12"/>
      <c r="E17" s="12"/>
      <c r="F17" s="12"/>
    </row>
    <row r="18" spans="1:6" ht="13.15" customHeight="1" x14ac:dyDescent="0.2">
      <c r="A18" s="33" t="s">
        <v>190</v>
      </c>
      <c r="B18" s="35" t="s">
        <v>31</v>
      </c>
      <c r="C18" s="12"/>
      <c r="D18" s="12"/>
      <c r="E18" s="12"/>
      <c r="F18" s="12"/>
    </row>
    <row r="19" spans="1:6" ht="13.15" customHeight="1" x14ac:dyDescent="0.2">
      <c r="A19" s="33" t="s">
        <v>191</v>
      </c>
      <c r="B19" s="35" t="s">
        <v>3</v>
      </c>
      <c r="C19" s="12"/>
      <c r="D19" s="12"/>
      <c r="E19" s="12"/>
      <c r="F19" s="12"/>
    </row>
    <row r="20" spans="1:6" ht="13.15" customHeight="1" x14ac:dyDescent="0.2">
      <c r="A20" s="33" t="s">
        <v>192</v>
      </c>
      <c r="B20" s="36" t="s">
        <v>9</v>
      </c>
      <c r="C20" s="12"/>
      <c r="D20" s="12"/>
      <c r="E20" s="12"/>
      <c r="F20" s="12"/>
    </row>
    <row r="21" spans="1:6" ht="13.15" customHeight="1" x14ac:dyDescent="0.2">
      <c r="A21" s="33" t="s">
        <v>193</v>
      </c>
      <c r="B21" s="36" t="s">
        <v>32</v>
      </c>
      <c r="C21" s="12"/>
      <c r="D21" s="12"/>
      <c r="E21" s="12"/>
      <c r="F21" s="12"/>
    </row>
    <row r="22" spans="1:6" ht="13.15" customHeight="1" x14ac:dyDescent="0.2">
      <c r="A22" s="33" t="s">
        <v>194</v>
      </c>
      <c r="B22" s="36" t="s">
        <v>33</v>
      </c>
      <c r="C22" s="12"/>
      <c r="D22" s="12"/>
      <c r="E22" s="12"/>
      <c r="F22" s="12"/>
    </row>
    <row r="23" spans="1:6" ht="13.15" customHeight="1" x14ac:dyDescent="0.2">
      <c r="A23" s="33" t="s">
        <v>195</v>
      </c>
      <c r="B23" s="36" t="s">
        <v>34</v>
      </c>
      <c r="C23" s="12"/>
      <c r="D23" s="12"/>
      <c r="E23" s="12"/>
      <c r="F23" s="12"/>
    </row>
    <row r="24" spans="1:6" ht="13.15" customHeight="1" x14ac:dyDescent="0.2">
      <c r="A24" s="33" t="s">
        <v>196</v>
      </c>
      <c r="B24" s="36" t="s">
        <v>35</v>
      </c>
      <c r="C24" s="12"/>
      <c r="D24" s="12"/>
      <c r="E24" s="12"/>
      <c r="F24" s="12"/>
    </row>
    <row r="25" spans="1:6" ht="13.15" customHeight="1" x14ac:dyDescent="0.2">
      <c r="A25" s="33" t="s">
        <v>197</v>
      </c>
      <c r="B25" s="36" t="s">
        <v>36</v>
      </c>
      <c r="C25" s="12"/>
      <c r="D25" s="12"/>
      <c r="E25" s="12"/>
      <c r="F25" s="12"/>
    </row>
    <row r="26" spans="1:6" ht="13.15" customHeight="1" x14ac:dyDescent="0.2">
      <c r="A26" s="33" t="s">
        <v>198</v>
      </c>
      <c r="B26" s="36" t="s">
        <v>37</v>
      </c>
      <c r="C26" s="12"/>
      <c r="D26" s="12"/>
      <c r="E26" s="12"/>
      <c r="F26" s="12"/>
    </row>
    <row r="27" spans="1:6" ht="13.15" customHeight="1" x14ac:dyDescent="0.2">
      <c r="A27" s="33" t="s">
        <v>231</v>
      </c>
      <c r="B27" s="36" t="s">
        <v>53</v>
      </c>
      <c r="C27" s="12"/>
      <c r="D27" s="12"/>
      <c r="E27" s="12"/>
      <c r="F27" s="12"/>
    </row>
    <row r="28" spans="1:6" ht="13.15" customHeight="1" x14ac:dyDescent="0.2">
      <c r="A28" s="33" t="s">
        <v>179</v>
      </c>
      <c r="B28" s="35" t="s">
        <v>29</v>
      </c>
      <c r="C28" s="12"/>
      <c r="D28" s="12"/>
      <c r="E28" s="12">
        <v>26.35</v>
      </c>
      <c r="F28" s="12"/>
    </row>
    <row r="29" spans="1:6" ht="13.15" customHeight="1" x14ac:dyDescent="0.2">
      <c r="A29" s="34" t="s">
        <v>180</v>
      </c>
      <c r="B29" s="35" t="s">
        <v>11</v>
      </c>
      <c r="C29" s="12"/>
      <c r="D29" s="12"/>
      <c r="E29" s="12"/>
      <c r="F29" s="12"/>
    </row>
    <row r="30" spans="1:6" ht="13.15" customHeight="1" x14ac:dyDescent="0.2">
      <c r="A30" s="33" t="s">
        <v>18</v>
      </c>
      <c r="B30" s="35" t="s">
        <v>19</v>
      </c>
      <c r="C30" s="12"/>
      <c r="D30" s="12"/>
      <c r="E30" s="12"/>
      <c r="F30" s="12"/>
    </row>
    <row r="31" spans="1:6" ht="13.15" customHeight="1" x14ac:dyDescent="0.2">
      <c r="A31" s="33" t="s">
        <v>12</v>
      </c>
      <c r="B31" s="35" t="s">
        <v>13</v>
      </c>
      <c r="C31" s="12"/>
      <c r="D31" s="12"/>
      <c r="E31" s="12"/>
      <c r="F31" s="12"/>
    </row>
    <row r="32" spans="1:6" ht="13.15" customHeight="1" x14ac:dyDescent="0.2">
      <c r="A32" s="33" t="s">
        <v>16</v>
      </c>
      <c r="B32" s="35" t="s">
        <v>17</v>
      </c>
      <c r="C32" s="12"/>
      <c r="D32" s="12"/>
      <c r="E32" s="12"/>
      <c r="F32" s="12"/>
    </row>
    <row r="33" spans="1:6" ht="13.15" customHeight="1" x14ac:dyDescent="0.2">
      <c r="A33" s="33" t="s">
        <v>14</v>
      </c>
      <c r="B33" s="35" t="s">
        <v>15</v>
      </c>
      <c r="C33" s="12"/>
      <c r="D33" s="12"/>
      <c r="E33" s="12"/>
      <c r="F33" s="12"/>
    </row>
    <row r="34" spans="1:6" ht="13.15" customHeight="1" x14ac:dyDescent="0.2">
      <c r="A34" s="33" t="s">
        <v>20</v>
      </c>
      <c r="B34" s="35" t="s">
        <v>21</v>
      </c>
      <c r="C34" s="12"/>
      <c r="D34" s="12"/>
      <c r="E34" s="12"/>
      <c r="F34" s="12"/>
    </row>
    <row r="35" spans="1:6" ht="13.15" customHeight="1" x14ac:dyDescent="0.2">
      <c r="A35" s="33" t="s">
        <v>199</v>
      </c>
      <c r="B35" s="36" t="s">
        <v>45</v>
      </c>
      <c r="C35" s="12"/>
      <c r="D35" s="12"/>
      <c r="E35" s="12"/>
      <c r="F35" s="12"/>
    </row>
    <row r="36" spans="1:6" ht="13.15" customHeight="1" x14ac:dyDescent="0.2">
      <c r="A36" s="33" t="s">
        <v>200</v>
      </c>
      <c r="B36" s="36" t="s">
        <v>46</v>
      </c>
      <c r="C36" s="12"/>
      <c r="D36" s="12"/>
      <c r="E36" s="12"/>
      <c r="F36" s="12"/>
    </row>
    <row r="37" spans="1:6" ht="13.15" customHeight="1" x14ac:dyDescent="0.2">
      <c r="A37" s="33" t="s">
        <v>201</v>
      </c>
      <c r="B37" s="36" t="s">
        <v>47</v>
      </c>
      <c r="C37" s="12"/>
      <c r="D37" s="12"/>
      <c r="E37" s="12"/>
      <c r="F37" s="12"/>
    </row>
    <row r="38" spans="1:6" ht="13.15" customHeight="1" x14ac:dyDescent="0.2">
      <c r="A38" s="33" t="s">
        <v>202</v>
      </c>
      <c r="B38" s="36" t="s">
        <v>48</v>
      </c>
      <c r="C38" s="12"/>
      <c r="D38" s="12"/>
      <c r="E38" s="12"/>
      <c r="F38" s="12"/>
    </row>
    <row r="39" spans="1:6" ht="13.15" customHeight="1" x14ac:dyDescent="0.2">
      <c r="A39" s="33" t="s">
        <v>203</v>
      </c>
      <c r="B39" s="36" t="s">
        <v>49</v>
      </c>
      <c r="C39" s="12"/>
      <c r="D39" s="12"/>
      <c r="E39" s="12"/>
      <c r="F39" s="12"/>
    </row>
    <row r="40" spans="1:6" ht="13.15" customHeight="1" x14ac:dyDescent="0.2">
      <c r="A40" s="33" t="s">
        <v>204</v>
      </c>
      <c r="B40" s="36" t="s">
        <v>50</v>
      </c>
      <c r="C40" s="12"/>
      <c r="D40" s="12"/>
      <c r="E40" s="12"/>
      <c r="F40" s="12"/>
    </row>
    <row r="41" spans="1:6" ht="13.15" customHeight="1" x14ac:dyDescent="0.2">
      <c r="A41" s="33" t="s">
        <v>205</v>
      </c>
      <c r="B41" s="36" t="s">
        <v>51</v>
      </c>
      <c r="C41" s="12"/>
      <c r="D41" s="12"/>
      <c r="E41" s="12">
        <v>3.42</v>
      </c>
      <c r="F41" s="12"/>
    </row>
    <row r="42" spans="1:6" ht="13.15" customHeight="1" x14ac:dyDescent="0.2">
      <c r="A42" s="33" t="s">
        <v>206</v>
      </c>
      <c r="B42" s="36" t="s">
        <v>52</v>
      </c>
      <c r="C42" s="12"/>
      <c r="D42" s="12"/>
      <c r="E42" s="12"/>
      <c r="F42" s="12"/>
    </row>
    <row r="43" spans="1:6" ht="13.15" customHeight="1" x14ac:dyDescent="0.2">
      <c r="A43" s="33" t="s">
        <v>207</v>
      </c>
      <c r="B43" s="36" t="s">
        <v>6</v>
      </c>
      <c r="C43" s="12"/>
      <c r="D43" s="12"/>
      <c r="E43" s="12"/>
      <c r="F43" s="12"/>
    </row>
    <row r="44" spans="1:6" ht="13.15" customHeight="1" x14ac:dyDescent="0.2">
      <c r="A44" s="33" t="s">
        <v>233</v>
      </c>
      <c r="B44" s="36" t="s">
        <v>183</v>
      </c>
      <c r="C44" s="12"/>
      <c r="D44" s="12"/>
      <c r="E44" s="12"/>
      <c r="F44" s="12"/>
    </row>
    <row r="45" spans="1:6" ht="13.15" customHeight="1" x14ac:dyDescent="0.2">
      <c r="A45" s="33" t="s">
        <v>208</v>
      </c>
      <c r="B45" s="36" t="s">
        <v>184</v>
      </c>
      <c r="C45" s="12"/>
      <c r="D45" s="12"/>
      <c r="E45" s="12"/>
      <c r="F45" s="12"/>
    </row>
    <row r="46" spans="1:6" ht="13.15" customHeight="1" x14ac:dyDescent="0.2">
      <c r="A46" s="33" t="s">
        <v>209</v>
      </c>
      <c r="B46" s="36" t="s">
        <v>24</v>
      </c>
      <c r="C46" s="12"/>
      <c r="D46" s="12"/>
      <c r="E46" s="12"/>
      <c r="F46" s="12"/>
    </row>
    <row r="47" spans="1:6" ht="13.15" customHeight="1" x14ac:dyDescent="0.2">
      <c r="A47" s="33" t="s">
        <v>210</v>
      </c>
      <c r="B47" s="36" t="s">
        <v>25</v>
      </c>
      <c r="C47" s="12"/>
      <c r="D47" s="12"/>
      <c r="E47" s="12"/>
      <c r="F47" s="12"/>
    </row>
    <row r="48" spans="1:6" ht="13.15" customHeight="1" x14ac:dyDescent="0.2">
      <c r="A48" s="33" t="s">
        <v>211</v>
      </c>
      <c r="B48" s="36" t="s">
        <v>26</v>
      </c>
      <c r="C48" s="12"/>
      <c r="D48" s="12"/>
      <c r="E48" s="12"/>
      <c r="F48" s="12"/>
    </row>
    <row r="49" spans="1:6" ht="13.15" customHeight="1" x14ac:dyDescent="0.2">
      <c r="A49" s="33" t="s">
        <v>212</v>
      </c>
      <c r="B49" s="36" t="s">
        <v>27</v>
      </c>
      <c r="C49" s="12"/>
      <c r="D49" s="12"/>
      <c r="E49" s="12"/>
      <c r="F49" s="12"/>
    </row>
    <row r="50" spans="1:6" ht="13.15" customHeight="1" x14ac:dyDescent="0.2">
      <c r="A50" s="33" t="s">
        <v>213</v>
      </c>
      <c r="B50" s="36" t="s">
        <v>30</v>
      </c>
      <c r="C50" s="12"/>
      <c r="D50" s="12"/>
      <c r="E50" s="12"/>
      <c r="F50" s="12"/>
    </row>
    <row r="51" spans="1:6" ht="13.15" customHeight="1" x14ac:dyDescent="0.2">
      <c r="A51" s="33" t="s">
        <v>232</v>
      </c>
      <c r="B51" s="36" t="s">
        <v>28</v>
      </c>
      <c r="C51" s="12"/>
      <c r="D51" s="12"/>
      <c r="E51" s="12"/>
      <c r="F51" s="12"/>
    </row>
    <row r="52" spans="1:6" ht="13.15" customHeight="1" x14ac:dyDescent="0.2">
      <c r="A52" s="48" t="s">
        <v>22</v>
      </c>
      <c r="B52" s="49" t="s">
        <v>23</v>
      </c>
      <c r="C52" s="12"/>
      <c r="D52" s="12"/>
      <c r="E52" s="12"/>
      <c r="F52" s="12"/>
    </row>
    <row r="53" spans="1:6" ht="13.15" customHeight="1" x14ac:dyDescent="0.2">
      <c r="A53" s="33" t="s">
        <v>214</v>
      </c>
      <c r="B53" s="35" t="s">
        <v>215</v>
      </c>
      <c r="C53" s="12"/>
      <c r="D53" s="12"/>
      <c r="E53" s="12"/>
      <c r="F53" s="12"/>
    </row>
    <row r="54" spans="1:6" ht="13.15" customHeight="1" x14ac:dyDescent="0.2">
      <c r="A54" s="33" t="s">
        <v>216</v>
      </c>
      <c r="B54" s="35" t="s">
        <v>217</v>
      </c>
      <c r="C54" s="12"/>
      <c r="D54" s="12"/>
      <c r="E54" s="12">
        <v>0.88</v>
      </c>
      <c r="F54" s="12"/>
    </row>
    <row r="55" spans="1:6" ht="13.15" customHeight="1" x14ac:dyDescent="0.2">
      <c r="A55" s="33" t="s">
        <v>218</v>
      </c>
      <c r="B55" s="35" t="s">
        <v>219</v>
      </c>
      <c r="C55" s="12"/>
      <c r="D55" s="12"/>
      <c r="E55" s="12"/>
      <c r="F55" s="12"/>
    </row>
    <row r="56" spans="1:6" ht="13.15" customHeight="1" x14ac:dyDescent="0.2">
      <c r="A56" s="48" t="s">
        <v>220</v>
      </c>
      <c r="B56" s="49" t="s">
        <v>221</v>
      </c>
      <c r="C56" s="12"/>
      <c r="D56" s="12"/>
      <c r="E56" s="12">
        <v>12.51</v>
      </c>
      <c r="F56" s="12"/>
    </row>
    <row r="57" spans="1:6" ht="13.15" customHeight="1" x14ac:dyDescent="0.2">
      <c r="A57" s="48" t="s">
        <v>222</v>
      </c>
      <c r="B57" s="49" t="s">
        <v>223</v>
      </c>
      <c r="C57" s="12"/>
      <c r="D57" s="12"/>
      <c r="E57" s="12">
        <v>0.02</v>
      </c>
      <c r="F57" s="12"/>
    </row>
    <row r="58" spans="1:6" ht="13.15" customHeight="1" x14ac:dyDescent="0.2">
      <c r="A58" s="33" t="s">
        <v>224</v>
      </c>
      <c r="B58" s="35" t="s">
        <v>225</v>
      </c>
      <c r="C58" s="12"/>
      <c r="D58" s="12"/>
      <c r="E58" s="12">
        <v>0.27</v>
      </c>
      <c r="F58" s="12"/>
    </row>
    <row r="59" spans="1:6" ht="13.15" customHeight="1" x14ac:dyDescent="0.2">
      <c r="A59" s="33" t="s">
        <v>226</v>
      </c>
      <c r="B59" s="35" t="s">
        <v>227</v>
      </c>
      <c r="C59" s="12"/>
      <c r="D59" s="12"/>
      <c r="E59" s="12"/>
      <c r="F59" s="12"/>
    </row>
    <row r="60" spans="1:6" ht="13.15" customHeight="1" x14ac:dyDescent="0.2">
      <c r="A60" s="33" t="s">
        <v>228</v>
      </c>
      <c r="B60" s="35" t="s">
        <v>229</v>
      </c>
      <c r="C60" s="12"/>
      <c r="D60" s="12"/>
      <c r="E60" s="12">
        <v>0.02</v>
      </c>
      <c r="F60" s="12"/>
    </row>
    <row r="61" spans="1:6" ht="13.15" customHeight="1" x14ac:dyDescent="0.2">
      <c r="A61" s="33" t="s">
        <v>181</v>
      </c>
      <c r="B61" s="35" t="s">
        <v>185</v>
      </c>
      <c r="C61" s="12"/>
      <c r="D61" s="12"/>
      <c r="E61" s="12">
        <v>221.82</v>
      </c>
      <c r="F61" s="12"/>
    </row>
    <row r="62" spans="1:6" ht="13.15" customHeight="1" x14ac:dyDescent="0.2">
      <c r="A62" s="33" t="s">
        <v>54</v>
      </c>
      <c r="B62" s="35" t="s">
        <v>55</v>
      </c>
      <c r="C62" s="12"/>
      <c r="D62" s="12"/>
      <c r="E62" s="12">
        <v>3.44</v>
      </c>
      <c r="F62" s="12"/>
    </row>
    <row r="63" spans="1:6" ht="13.15" customHeight="1" x14ac:dyDescent="0.2">
      <c r="A63" s="43" t="s">
        <v>187</v>
      </c>
      <c r="B63" s="35" t="s">
        <v>186</v>
      </c>
      <c r="C63" s="12"/>
      <c r="D63" s="12"/>
      <c r="E63" s="12"/>
      <c r="F63" s="12"/>
    </row>
    <row r="64" spans="1:6" ht="13.15" customHeight="1" x14ac:dyDescent="0.2">
      <c r="A64" s="4"/>
      <c r="B64" s="5"/>
      <c r="C64" s="25">
        <f>SUM(C6:C63)</f>
        <v>0</v>
      </c>
      <c r="D64" s="25">
        <f>SUM(D6:D63)</f>
        <v>0</v>
      </c>
      <c r="E64" s="25">
        <f>SUM(E6:E63)</f>
        <v>1298.96</v>
      </c>
      <c r="F64" s="25">
        <f>SUM(F6:F63)</f>
        <v>0</v>
      </c>
    </row>
    <row r="65" spans="1:6" ht="13.15" customHeight="1" x14ac:dyDescent="0.2">
      <c r="A65" s="6"/>
      <c r="B65" s="7"/>
      <c r="C65" s="25"/>
      <c r="D65" s="25"/>
      <c r="E65" s="25"/>
      <c r="F65" s="25"/>
    </row>
    <row r="66" spans="1:6" ht="13.15" customHeight="1" x14ac:dyDescent="0.2">
      <c r="A66" s="6"/>
      <c r="B66" s="7"/>
      <c r="C66" s="19"/>
      <c r="D66" s="19"/>
      <c r="E66" s="20"/>
      <c r="F66" s="19"/>
    </row>
    <row r="67" spans="1:6" ht="13.15" customHeight="1" x14ac:dyDescent="0.2">
      <c r="A67" s="6"/>
      <c r="B67" s="7"/>
      <c r="C67" s="19"/>
      <c r="D67" s="19"/>
      <c r="E67" s="20"/>
      <c r="F67" s="19"/>
    </row>
    <row r="68" spans="1:6" ht="13.15" customHeight="1" x14ac:dyDescent="0.2">
      <c r="A68" s="6"/>
      <c r="B68" s="7"/>
      <c r="C68" s="19"/>
      <c r="D68" s="19"/>
      <c r="E68" s="28"/>
      <c r="F68" s="19"/>
    </row>
    <row r="69" spans="1:6" ht="11.45" customHeight="1" x14ac:dyDescent="0.2">
      <c r="A69" s="6"/>
      <c r="B69" s="8"/>
      <c r="C69" s="19"/>
      <c r="D69" s="19"/>
      <c r="E69" s="22"/>
      <c r="F69" s="19"/>
    </row>
    <row r="70" spans="1:6" ht="15" customHeight="1" x14ac:dyDescent="0.2">
      <c r="A70" s="6"/>
      <c r="B70" s="8"/>
      <c r="C70" s="19"/>
      <c r="D70" s="19"/>
      <c r="E70" s="20"/>
      <c r="F70" s="19"/>
    </row>
    <row r="71" spans="1:6" ht="11.45" customHeight="1" x14ac:dyDescent="0.2">
      <c r="B71" s="2"/>
      <c r="C71" s="19"/>
      <c r="D71" s="19"/>
      <c r="E71" s="22"/>
      <c r="F71" s="19"/>
    </row>
    <row r="72" spans="1:6" ht="11.45" customHeight="1" x14ac:dyDescent="0.2">
      <c r="B72" s="2"/>
    </row>
    <row r="73" spans="1:6" ht="11.45" customHeight="1" x14ac:dyDescent="0.2">
      <c r="B73" s="2"/>
    </row>
    <row r="74" spans="1:6" ht="11.45" customHeight="1" x14ac:dyDescent="0.2">
      <c r="B74" s="2"/>
    </row>
    <row r="75" spans="1:6" ht="11.45" customHeight="1" x14ac:dyDescent="0.2">
      <c r="B75" s="2"/>
    </row>
    <row r="76" spans="1:6" ht="11.45" customHeight="1" x14ac:dyDescent="0.2">
      <c r="B76" s="2"/>
    </row>
    <row r="77" spans="1:6" ht="11.45" customHeight="1" x14ac:dyDescent="0.2">
      <c r="B77" s="2"/>
    </row>
    <row r="78" spans="1:6" ht="11.45" customHeight="1" x14ac:dyDescent="0.2">
      <c r="B78" s="2"/>
    </row>
    <row r="79" spans="1:6" ht="11.45" customHeight="1" x14ac:dyDescent="0.2">
      <c r="B79" s="2"/>
    </row>
    <row r="80" spans="1:6" ht="11.45" customHeight="1" x14ac:dyDescent="0.2">
      <c r="B80" s="2"/>
    </row>
    <row r="81" spans="2:2" ht="11.45" customHeight="1" x14ac:dyDescent="0.2">
      <c r="B81" s="2"/>
    </row>
    <row r="82" spans="2:2" ht="11.45" customHeight="1" x14ac:dyDescent="0.2">
      <c r="B82" s="2"/>
    </row>
    <row r="83" spans="2:2" ht="11.45" customHeight="1" x14ac:dyDescent="0.2">
      <c r="B83" s="2"/>
    </row>
    <row r="84" spans="2:2" ht="11.45" customHeight="1" x14ac:dyDescent="0.2">
      <c r="B84" s="2"/>
    </row>
    <row r="85" spans="2:2" ht="11.45" customHeight="1" x14ac:dyDescent="0.2">
      <c r="B85" s="2"/>
    </row>
    <row r="86" spans="2:2" ht="11.45" customHeight="1" x14ac:dyDescent="0.2">
      <c r="B86" s="2"/>
    </row>
    <row r="87" spans="2:2" ht="11.45" customHeight="1" x14ac:dyDescent="0.2">
      <c r="B87" s="2"/>
    </row>
    <row r="88" spans="2:2" ht="11.45" customHeight="1" x14ac:dyDescent="0.2">
      <c r="B88" s="2"/>
    </row>
    <row r="89" spans="2:2" ht="11.45" customHeight="1" x14ac:dyDescent="0.2">
      <c r="B89" s="2"/>
    </row>
    <row r="90" spans="2:2" ht="11.45" customHeight="1" x14ac:dyDescent="0.2">
      <c r="B90" s="2"/>
    </row>
    <row r="91" spans="2:2" ht="11.45" customHeight="1" x14ac:dyDescent="0.2">
      <c r="B91" s="2"/>
    </row>
    <row r="92" spans="2:2" ht="11.45" customHeight="1" x14ac:dyDescent="0.2">
      <c r="B92" s="2"/>
    </row>
    <row r="93" spans="2:2" ht="11.45" customHeight="1" x14ac:dyDescent="0.2">
      <c r="B93" s="2"/>
    </row>
    <row r="94" spans="2:2" ht="11.45" customHeight="1" x14ac:dyDescent="0.2">
      <c r="B94" s="2"/>
    </row>
    <row r="95" spans="2:2" ht="11.45" customHeight="1" x14ac:dyDescent="0.2">
      <c r="B95" s="2"/>
    </row>
    <row r="96" spans="2:2" ht="11.45" customHeight="1" x14ac:dyDescent="0.2">
      <c r="B96" s="2"/>
    </row>
    <row r="97" spans="2:2" ht="11.45" customHeight="1" x14ac:dyDescent="0.2">
      <c r="B97" s="2"/>
    </row>
    <row r="98" spans="2:2" ht="11.45" customHeight="1" x14ac:dyDescent="0.2">
      <c r="B98" s="2"/>
    </row>
    <row r="99" spans="2:2" ht="11.45" customHeight="1" x14ac:dyDescent="0.2">
      <c r="B99" s="2"/>
    </row>
    <row r="100" spans="2:2" ht="11.45" customHeight="1" x14ac:dyDescent="0.2">
      <c r="B100" s="2"/>
    </row>
    <row r="101" spans="2:2" ht="11.45" customHeight="1" x14ac:dyDescent="0.2">
      <c r="B101" s="2"/>
    </row>
    <row r="102" spans="2:2" ht="11.45" customHeight="1" x14ac:dyDescent="0.2">
      <c r="B102" s="2"/>
    </row>
    <row r="103" spans="2:2" ht="11.45" customHeight="1" x14ac:dyDescent="0.2">
      <c r="B103" s="2"/>
    </row>
    <row r="104" spans="2:2" ht="11.45" customHeight="1" x14ac:dyDescent="0.2">
      <c r="B104" s="2"/>
    </row>
    <row r="105" spans="2:2" ht="11.45" customHeight="1" x14ac:dyDescent="0.2">
      <c r="B105" s="2"/>
    </row>
    <row r="106" spans="2:2" ht="11.45" customHeight="1" x14ac:dyDescent="0.2">
      <c r="B106" s="2"/>
    </row>
    <row r="107" spans="2:2" ht="11.45" customHeight="1" x14ac:dyDescent="0.2">
      <c r="B107" s="2"/>
    </row>
    <row r="108" spans="2:2" ht="11.45" customHeight="1" x14ac:dyDescent="0.2">
      <c r="B108" s="2"/>
    </row>
    <row r="109" spans="2:2" ht="11.45" customHeight="1" x14ac:dyDescent="0.2">
      <c r="B109" s="2"/>
    </row>
    <row r="110" spans="2:2" ht="11.45" customHeight="1" x14ac:dyDescent="0.2">
      <c r="B110" s="2"/>
    </row>
    <row r="111" spans="2:2" ht="11.45" customHeight="1" x14ac:dyDescent="0.2">
      <c r="B111" s="2"/>
    </row>
    <row r="112" spans="2:2" ht="11.45" customHeight="1" x14ac:dyDescent="0.2">
      <c r="B112" s="2"/>
    </row>
    <row r="113" spans="2:2" ht="11.45" customHeight="1" x14ac:dyDescent="0.2">
      <c r="B113" s="2"/>
    </row>
    <row r="114" spans="2:2" ht="11.45" customHeight="1" x14ac:dyDescent="0.2">
      <c r="B114" s="2"/>
    </row>
    <row r="115" spans="2:2" ht="11.45" customHeight="1" x14ac:dyDescent="0.2">
      <c r="B115" s="2"/>
    </row>
    <row r="116" spans="2:2" ht="11.45" customHeight="1" x14ac:dyDescent="0.2">
      <c r="B116" s="2"/>
    </row>
    <row r="117" spans="2:2" ht="11.45" customHeight="1" x14ac:dyDescent="0.2">
      <c r="B117" s="2"/>
    </row>
    <row r="118" spans="2:2" ht="11.45" customHeight="1" x14ac:dyDescent="0.2">
      <c r="B118" s="2"/>
    </row>
    <row r="119" spans="2:2" ht="11.45" customHeight="1" x14ac:dyDescent="0.2">
      <c r="B119" s="2"/>
    </row>
    <row r="120" spans="2:2" ht="11.45" customHeight="1" x14ac:dyDescent="0.2">
      <c r="B120" s="2"/>
    </row>
    <row r="121" spans="2:2" ht="11.45" customHeight="1" x14ac:dyDescent="0.2">
      <c r="B121" s="2"/>
    </row>
    <row r="122" spans="2:2" ht="11.45" customHeight="1" x14ac:dyDescent="0.2">
      <c r="B122" s="2"/>
    </row>
    <row r="123" spans="2:2" ht="11.45" customHeight="1" x14ac:dyDescent="0.2">
      <c r="B123" s="2"/>
    </row>
    <row r="124" spans="2:2" ht="11.45" customHeight="1" x14ac:dyDescent="0.2">
      <c r="B124" s="2"/>
    </row>
    <row r="125" spans="2:2" ht="11.45" customHeight="1" x14ac:dyDescent="0.2">
      <c r="B125" s="2"/>
    </row>
    <row r="126" spans="2:2" ht="11.45" customHeight="1" x14ac:dyDescent="0.2">
      <c r="B126" s="2"/>
    </row>
    <row r="127" spans="2:2" ht="11.45" customHeight="1" x14ac:dyDescent="0.2">
      <c r="B127" s="2"/>
    </row>
    <row r="128" spans="2:2" ht="11.45" customHeight="1" x14ac:dyDescent="0.2">
      <c r="B128" s="2"/>
    </row>
    <row r="129" spans="2:2" ht="11.45" customHeight="1" x14ac:dyDescent="0.2">
      <c r="B129" s="2"/>
    </row>
    <row r="130" spans="2:2" ht="11.45" customHeight="1" x14ac:dyDescent="0.2">
      <c r="B130" s="2"/>
    </row>
    <row r="131" spans="2:2" ht="11.45" customHeight="1" x14ac:dyDescent="0.2">
      <c r="B131" s="2"/>
    </row>
    <row r="132" spans="2:2" ht="11.45" customHeight="1" x14ac:dyDescent="0.2">
      <c r="B132" s="2"/>
    </row>
    <row r="133" spans="2:2" ht="11.45" customHeight="1" x14ac:dyDescent="0.2">
      <c r="B133" s="2"/>
    </row>
    <row r="134" spans="2:2" ht="11.45" customHeight="1" x14ac:dyDescent="0.2">
      <c r="B134" s="2"/>
    </row>
    <row r="135" spans="2:2" ht="11.45" customHeight="1" x14ac:dyDescent="0.2">
      <c r="B135" s="2"/>
    </row>
    <row r="136" spans="2:2" ht="11.45" customHeight="1" x14ac:dyDescent="0.2">
      <c r="B136" s="2"/>
    </row>
    <row r="137" spans="2:2" ht="11.45" customHeight="1" x14ac:dyDescent="0.2">
      <c r="B137" s="2"/>
    </row>
    <row r="138" spans="2:2" ht="11.45" customHeight="1" x14ac:dyDescent="0.2">
      <c r="B138" s="2"/>
    </row>
    <row r="139" spans="2:2" ht="11.45" customHeight="1" x14ac:dyDescent="0.2">
      <c r="B139" s="2"/>
    </row>
    <row r="140" spans="2:2" ht="11.45" customHeight="1" x14ac:dyDescent="0.2">
      <c r="B140" s="2"/>
    </row>
    <row r="141" spans="2:2" ht="11.45" customHeight="1" x14ac:dyDescent="0.2">
      <c r="B141" s="2"/>
    </row>
    <row r="142" spans="2:2" ht="11.45" customHeight="1" x14ac:dyDescent="0.2">
      <c r="B142" s="2"/>
    </row>
    <row r="143" spans="2:2" ht="11.45" customHeight="1" x14ac:dyDescent="0.2">
      <c r="B143" s="2"/>
    </row>
    <row r="144" spans="2:2" ht="11.45" customHeight="1" x14ac:dyDescent="0.2">
      <c r="B144" s="2"/>
    </row>
    <row r="145" spans="2:2" ht="11.45" customHeight="1" x14ac:dyDescent="0.2">
      <c r="B145" s="2"/>
    </row>
    <row r="146" spans="2:2" ht="11.45" customHeight="1" x14ac:dyDescent="0.2">
      <c r="B146" s="2"/>
    </row>
    <row r="147" spans="2:2" ht="11.45" customHeight="1" x14ac:dyDescent="0.2">
      <c r="B147" s="2"/>
    </row>
    <row r="148" spans="2:2" ht="11.45" customHeight="1" x14ac:dyDescent="0.2">
      <c r="B148" s="2"/>
    </row>
    <row r="149" spans="2:2" ht="11.45" customHeight="1" x14ac:dyDescent="0.2">
      <c r="B149" s="2"/>
    </row>
    <row r="150" spans="2:2" ht="11.45" customHeight="1" x14ac:dyDescent="0.2">
      <c r="B150" s="2"/>
    </row>
    <row r="151" spans="2:2" ht="11.45" customHeight="1" x14ac:dyDescent="0.2">
      <c r="B151" s="2"/>
    </row>
    <row r="152" spans="2:2" ht="11.45" customHeight="1" x14ac:dyDescent="0.2">
      <c r="B152" s="2"/>
    </row>
    <row r="153" spans="2:2" ht="11.45" customHeight="1" x14ac:dyDescent="0.2">
      <c r="B153" s="2"/>
    </row>
    <row r="154" spans="2:2" ht="11.45" customHeight="1" x14ac:dyDescent="0.2">
      <c r="B154" s="2"/>
    </row>
    <row r="155" spans="2:2" ht="11.45" customHeight="1" x14ac:dyDescent="0.2">
      <c r="B155" s="2"/>
    </row>
    <row r="156" spans="2:2" ht="11.45" customHeight="1" x14ac:dyDescent="0.2">
      <c r="B156" s="2"/>
    </row>
    <row r="157" spans="2:2" ht="11.45" customHeight="1" x14ac:dyDescent="0.2">
      <c r="B157" s="2"/>
    </row>
    <row r="158" spans="2:2" ht="11.45" customHeight="1" x14ac:dyDescent="0.2">
      <c r="B158" s="2"/>
    </row>
    <row r="159" spans="2:2" ht="11.45" customHeight="1" x14ac:dyDescent="0.2">
      <c r="B159" s="2"/>
    </row>
    <row r="160" spans="2:2" ht="11.45" customHeight="1" x14ac:dyDescent="0.2">
      <c r="B160" s="2"/>
    </row>
    <row r="161" spans="2:2" ht="11.45" customHeight="1" x14ac:dyDescent="0.2">
      <c r="B161" s="2"/>
    </row>
    <row r="162" spans="2:2" ht="11.45" customHeight="1" x14ac:dyDescent="0.2">
      <c r="B162" s="2"/>
    </row>
    <row r="163" spans="2:2" ht="11.45" customHeight="1" x14ac:dyDescent="0.2">
      <c r="B163" s="2"/>
    </row>
    <row r="164" spans="2:2" ht="11.45" customHeight="1" x14ac:dyDescent="0.2">
      <c r="B164" s="2"/>
    </row>
    <row r="165" spans="2:2" ht="11.45" customHeight="1" x14ac:dyDescent="0.2">
      <c r="B165" s="2"/>
    </row>
    <row r="166" spans="2:2" ht="11.45" customHeight="1" x14ac:dyDescent="0.2">
      <c r="B166" s="2"/>
    </row>
    <row r="167" spans="2:2" ht="11.45" customHeight="1" x14ac:dyDescent="0.2">
      <c r="B167" s="2"/>
    </row>
    <row r="168" spans="2:2" ht="11.45" customHeight="1" x14ac:dyDescent="0.2">
      <c r="B168" s="2"/>
    </row>
    <row r="169" spans="2:2" ht="11.45" customHeight="1" x14ac:dyDescent="0.2">
      <c r="B169" s="2"/>
    </row>
    <row r="170" spans="2:2" ht="11.45" customHeight="1" x14ac:dyDescent="0.2">
      <c r="B170" s="2"/>
    </row>
    <row r="171" spans="2:2" ht="11.45" customHeight="1" x14ac:dyDescent="0.2">
      <c r="B171" s="2"/>
    </row>
    <row r="172" spans="2:2" ht="11.45" customHeight="1" x14ac:dyDescent="0.2">
      <c r="B172" s="2"/>
    </row>
    <row r="173" spans="2:2" ht="11.45" customHeight="1" x14ac:dyDescent="0.2">
      <c r="B173" s="2"/>
    </row>
    <row r="174" spans="2:2" ht="11.45" customHeight="1" x14ac:dyDescent="0.2">
      <c r="B174" s="2"/>
    </row>
    <row r="175" spans="2:2" ht="11.45" customHeight="1" x14ac:dyDescent="0.2">
      <c r="B175" s="2"/>
    </row>
    <row r="176" spans="2:2" ht="11.45" customHeight="1" x14ac:dyDescent="0.2">
      <c r="B176" s="2"/>
    </row>
    <row r="177" spans="2:2" ht="11.45" customHeight="1" x14ac:dyDescent="0.2">
      <c r="B177" s="2"/>
    </row>
    <row r="178" spans="2:2" ht="11.45" customHeight="1" x14ac:dyDescent="0.2">
      <c r="B178" s="2"/>
    </row>
    <row r="179" spans="2:2" ht="11.45" customHeight="1" x14ac:dyDescent="0.2">
      <c r="B179" s="2"/>
    </row>
    <row r="180" spans="2:2" ht="11.45" customHeight="1" x14ac:dyDescent="0.2">
      <c r="B180" s="2"/>
    </row>
    <row r="181" spans="2:2" ht="11.45" customHeight="1" x14ac:dyDescent="0.2">
      <c r="B181" s="2"/>
    </row>
    <row r="182" spans="2:2" ht="11.45" customHeight="1" x14ac:dyDescent="0.2">
      <c r="B182" s="2"/>
    </row>
    <row r="183" spans="2:2" ht="11.45" customHeight="1" x14ac:dyDescent="0.2">
      <c r="B183" s="2"/>
    </row>
    <row r="184" spans="2:2" ht="11.45" customHeight="1" x14ac:dyDescent="0.2">
      <c r="B184" s="2"/>
    </row>
    <row r="185" spans="2:2" ht="11.45" customHeight="1" x14ac:dyDescent="0.2">
      <c r="B185" s="2"/>
    </row>
    <row r="186" spans="2:2" ht="11.45" customHeight="1" x14ac:dyDescent="0.2">
      <c r="B186" s="2"/>
    </row>
    <row r="187" spans="2:2" ht="11.45" customHeight="1" x14ac:dyDescent="0.2">
      <c r="B187" s="2"/>
    </row>
    <row r="188" spans="2:2" ht="11.45" customHeight="1" x14ac:dyDescent="0.2">
      <c r="B188" s="2"/>
    </row>
    <row r="189" spans="2:2" ht="11.45" customHeight="1" x14ac:dyDescent="0.2">
      <c r="B189" s="2"/>
    </row>
    <row r="190" spans="2:2" ht="11.45" customHeight="1" x14ac:dyDescent="0.2">
      <c r="B190" s="2"/>
    </row>
    <row r="191" spans="2:2" ht="11.45" customHeight="1" x14ac:dyDescent="0.2">
      <c r="B191" s="2"/>
    </row>
    <row r="192" spans="2:2" ht="11.45" customHeight="1" x14ac:dyDescent="0.2">
      <c r="B192" s="2"/>
    </row>
  </sheetData>
  <phoneticPr fontId="0" type="noConversion"/>
  <pageMargins left="0.5" right="0.25" top="0.75" bottom="0.25" header="0.25" footer="0.33"/>
  <pageSetup paperSize="5" scale="96" orientation="portrait" r:id="rId1"/>
  <headerFooter alignWithMargins="0">
    <oddHeader xml:space="preserve">&amp;C&amp;24 2022 Municipal Recycling Report&amp;10 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>
    <pageSetUpPr fitToPage="1"/>
  </sheetPr>
  <dimension ref="A1:F192"/>
  <sheetViews>
    <sheetView topLeftCell="A31" workbookViewId="0">
      <selection activeCell="F47" sqref="F47"/>
    </sheetView>
  </sheetViews>
  <sheetFormatPr defaultRowHeight="11.45" customHeight="1" x14ac:dyDescent="0.2"/>
  <cols>
    <col min="1" max="1" width="61.140625" style="1" customWidth="1"/>
    <col min="2" max="2" width="5.7109375" style="1" customWidth="1"/>
    <col min="3" max="6" width="8.7109375" style="1" customWidth="1"/>
    <col min="7" max="16384" width="9.140625" style="1"/>
  </cols>
  <sheetData>
    <row r="1" spans="1:6" ht="25.5" x14ac:dyDescent="0.2">
      <c r="A1" s="3" t="s">
        <v>0</v>
      </c>
      <c r="B1" s="3" t="s">
        <v>1</v>
      </c>
      <c r="C1" s="51" t="s">
        <v>235</v>
      </c>
      <c r="D1" s="51" t="s">
        <v>237</v>
      </c>
      <c r="E1" s="51" t="s">
        <v>236</v>
      </c>
      <c r="F1" s="51" t="s">
        <v>238</v>
      </c>
    </row>
    <row r="2" spans="1:6" ht="12.75" x14ac:dyDescent="0.2">
      <c r="A2" s="9" t="s">
        <v>62</v>
      </c>
      <c r="B2" s="10">
        <v>38</v>
      </c>
      <c r="C2" s="18" t="s">
        <v>59</v>
      </c>
      <c r="D2" s="18" t="s">
        <v>61</v>
      </c>
      <c r="E2" s="18" t="s">
        <v>60</v>
      </c>
      <c r="F2" s="18" t="s">
        <v>61</v>
      </c>
    </row>
    <row r="3" spans="1:6" ht="15.75" x14ac:dyDescent="0.25">
      <c r="A3" s="13" t="s">
        <v>243</v>
      </c>
      <c r="B3" s="14"/>
      <c r="C3" s="18" t="s">
        <v>59</v>
      </c>
      <c r="D3" s="18" t="s">
        <v>61</v>
      </c>
      <c r="E3" s="18" t="s">
        <v>60</v>
      </c>
      <c r="F3" s="18" t="s">
        <v>61</v>
      </c>
    </row>
    <row r="4" spans="1:6" ht="12.75" x14ac:dyDescent="0.2">
      <c r="A4" s="9" t="s">
        <v>57</v>
      </c>
      <c r="B4" s="11"/>
      <c r="C4" s="18" t="s">
        <v>59</v>
      </c>
      <c r="D4" s="18" t="s">
        <v>59</v>
      </c>
      <c r="E4" s="18" t="s">
        <v>60</v>
      </c>
      <c r="F4" s="18" t="s">
        <v>59</v>
      </c>
    </row>
    <row r="5" spans="1:6" ht="12.75" x14ac:dyDescent="0.2">
      <c r="A5" s="9" t="s">
        <v>58</v>
      </c>
      <c r="B5" s="11"/>
      <c r="C5" s="18" t="s">
        <v>59</v>
      </c>
      <c r="D5" s="18" t="s">
        <v>59</v>
      </c>
      <c r="E5" s="18" t="s">
        <v>59</v>
      </c>
      <c r="F5" s="18" t="s">
        <v>59</v>
      </c>
    </row>
    <row r="6" spans="1:6" ht="13.15" customHeight="1" x14ac:dyDescent="0.2">
      <c r="A6" s="33" t="s">
        <v>174</v>
      </c>
      <c r="B6" s="35" t="s">
        <v>63</v>
      </c>
      <c r="C6" s="12"/>
      <c r="D6" s="12"/>
      <c r="E6" s="12"/>
      <c r="F6" s="12"/>
    </row>
    <row r="7" spans="1:6" ht="13.15" customHeight="1" x14ac:dyDescent="0.2">
      <c r="A7" s="33" t="s">
        <v>175</v>
      </c>
      <c r="B7" s="35" t="s">
        <v>56</v>
      </c>
      <c r="C7" s="12"/>
      <c r="D7" s="12"/>
      <c r="E7" s="12"/>
      <c r="F7" s="12"/>
    </row>
    <row r="8" spans="1:6" ht="13.15" customHeight="1" x14ac:dyDescent="0.2">
      <c r="A8" s="33" t="s">
        <v>4</v>
      </c>
      <c r="B8" s="35" t="s">
        <v>5</v>
      </c>
      <c r="C8" s="12"/>
      <c r="D8" s="12"/>
      <c r="E8" s="12"/>
      <c r="F8" s="12"/>
    </row>
    <row r="9" spans="1:6" ht="13.15" customHeight="1" x14ac:dyDescent="0.2">
      <c r="A9" s="33" t="s">
        <v>230</v>
      </c>
      <c r="B9" s="35" t="s">
        <v>182</v>
      </c>
      <c r="C9" s="12"/>
      <c r="D9" s="12"/>
      <c r="E9" s="12"/>
      <c r="F9" s="12"/>
    </row>
    <row r="10" spans="1:6" ht="13.15" customHeight="1" x14ac:dyDescent="0.2">
      <c r="A10" s="33" t="s">
        <v>176</v>
      </c>
      <c r="B10" s="35" t="s">
        <v>38</v>
      </c>
      <c r="C10" s="12"/>
      <c r="D10" s="12"/>
      <c r="E10" s="12"/>
      <c r="F10" s="12"/>
    </row>
    <row r="11" spans="1:6" ht="13.15" customHeight="1" x14ac:dyDescent="0.2">
      <c r="A11" s="33" t="s">
        <v>177</v>
      </c>
      <c r="B11" s="35" t="s">
        <v>41</v>
      </c>
      <c r="C11" s="12"/>
      <c r="D11" s="12"/>
      <c r="E11" s="12"/>
      <c r="F11" s="12"/>
    </row>
    <row r="12" spans="1:6" ht="13.15" customHeight="1" x14ac:dyDescent="0.2">
      <c r="A12" s="33" t="s">
        <v>39</v>
      </c>
      <c r="B12" s="35" t="s">
        <v>40</v>
      </c>
      <c r="C12" s="12"/>
      <c r="D12" s="12"/>
      <c r="E12" s="12"/>
      <c r="F12" s="12"/>
    </row>
    <row r="13" spans="1:6" ht="13.15" customHeight="1" x14ac:dyDescent="0.2">
      <c r="A13" s="33" t="s">
        <v>178</v>
      </c>
      <c r="B13" s="35" t="s">
        <v>42</v>
      </c>
      <c r="C13" s="12"/>
      <c r="D13" s="12"/>
      <c r="E13" s="12"/>
      <c r="F13" s="12"/>
    </row>
    <row r="14" spans="1:6" ht="13.15" customHeight="1" x14ac:dyDescent="0.2">
      <c r="A14" s="33" t="s">
        <v>43</v>
      </c>
      <c r="B14" s="35" t="s">
        <v>44</v>
      </c>
      <c r="C14" s="12"/>
      <c r="D14" s="12"/>
      <c r="E14" s="12"/>
      <c r="F14" s="12"/>
    </row>
    <row r="15" spans="1:6" ht="13.15" customHeight="1" x14ac:dyDescent="0.2">
      <c r="A15" s="33" t="s">
        <v>7</v>
      </c>
      <c r="B15" s="35" t="s">
        <v>8</v>
      </c>
      <c r="C15" s="12"/>
      <c r="D15" s="12"/>
      <c r="E15" s="12"/>
      <c r="F15" s="12"/>
    </row>
    <row r="16" spans="1:6" ht="13.15" customHeight="1" x14ac:dyDescent="0.2">
      <c r="A16" s="33" t="s">
        <v>188</v>
      </c>
      <c r="B16" s="35" t="s">
        <v>2</v>
      </c>
      <c r="C16" s="12"/>
      <c r="D16" s="12"/>
      <c r="E16" s="12"/>
      <c r="F16" s="12"/>
    </row>
    <row r="17" spans="1:6" ht="13.15" customHeight="1" x14ac:dyDescent="0.2">
      <c r="A17" s="33" t="s">
        <v>189</v>
      </c>
      <c r="B17" s="35" t="s">
        <v>10</v>
      </c>
      <c r="C17" s="12"/>
      <c r="D17" s="12"/>
      <c r="E17" s="12"/>
      <c r="F17" s="12"/>
    </row>
    <row r="18" spans="1:6" ht="13.15" customHeight="1" x14ac:dyDescent="0.2">
      <c r="A18" s="33" t="s">
        <v>190</v>
      </c>
      <c r="B18" s="35" t="s">
        <v>31</v>
      </c>
      <c r="C18" s="12"/>
      <c r="D18" s="12"/>
      <c r="E18" s="12"/>
      <c r="F18" s="12"/>
    </row>
    <row r="19" spans="1:6" ht="13.15" customHeight="1" x14ac:dyDescent="0.2">
      <c r="A19" s="33" t="s">
        <v>191</v>
      </c>
      <c r="B19" s="35" t="s">
        <v>3</v>
      </c>
      <c r="C19" s="12"/>
      <c r="D19" s="12"/>
      <c r="E19" s="12"/>
      <c r="F19" s="12"/>
    </row>
    <row r="20" spans="1:6" ht="13.15" customHeight="1" x14ac:dyDescent="0.2">
      <c r="A20" s="33" t="s">
        <v>192</v>
      </c>
      <c r="B20" s="36" t="s">
        <v>9</v>
      </c>
      <c r="C20" s="12"/>
      <c r="D20" s="12"/>
      <c r="E20" s="12"/>
      <c r="F20" s="12"/>
    </row>
    <row r="21" spans="1:6" ht="13.15" customHeight="1" x14ac:dyDescent="0.2">
      <c r="A21" s="33" t="s">
        <v>193</v>
      </c>
      <c r="B21" s="36" t="s">
        <v>32</v>
      </c>
      <c r="C21" s="12"/>
      <c r="D21" s="12"/>
      <c r="E21" s="12"/>
      <c r="F21" s="12"/>
    </row>
    <row r="22" spans="1:6" ht="13.15" customHeight="1" x14ac:dyDescent="0.2">
      <c r="A22" s="33" t="s">
        <v>194</v>
      </c>
      <c r="B22" s="36" t="s">
        <v>33</v>
      </c>
      <c r="C22" s="12"/>
      <c r="D22" s="12"/>
      <c r="E22" s="12"/>
      <c r="F22" s="12"/>
    </row>
    <row r="23" spans="1:6" ht="13.15" customHeight="1" x14ac:dyDescent="0.2">
      <c r="A23" s="33" t="s">
        <v>195</v>
      </c>
      <c r="B23" s="36" t="s">
        <v>34</v>
      </c>
      <c r="C23" s="12"/>
      <c r="D23" s="12"/>
      <c r="E23" s="12"/>
      <c r="F23" s="12"/>
    </row>
    <row r="24" spans="1:6" ht="13.15" customHeight="1" x14ac:dyDescent="0.2">
      <c r="A24" s="33" t="s">
        <v>196</v>
      </c>
      <c r="B24" s="36" t="s">
        <v>35</v>
      </c>
      <c r="C24" s="12"/>
      <c r="D24" s="12"/>
      <c r="E24" s="12"/>
      <c r="F24" s="12"/>
    </row>
    <row r="25" spans="1:6" ht="13.15" customHeight="1" x14ac:dyDescent="0.2">
      <c r="A25" s="33" t="s">
        <v>197</v>
      </c>
      <c r="B25" s="36" t="s">
        <v>36</v>
      </c>
      <c r="C25" s="12"/>
      <c r="D25" s="12"/>
      <c r="E25" s="12"/>
      <c r="F25" s="12"/>
    </row>
    <row r="26" spans="1:6" ht="13.15" customHeight="1" x14ac:dyDescent="0.2">
      <c r="A26" s="33" t="s">
        <v>198</v>
      </c>
      <c r="B26" s="36" t="s">
        <v>37</v>
      </c>
      <c r="C26" s="12"/>
      <c r="D26" s="12"/>
      <c r="E26" s="12"/>
      <c r="F26" s="12"/>
    </row>
    <row r="27" spans="1:6" ht="13.15" customHeight="1" x14ac:dyDescent="0.2">
      <c r="A27" s="33" t="s">
        <v>231</v>
      </c>
      <c r="B27" s="36" t="s">
        <v>53</v>
      </c>
      <c r="C27" s="12"/>
      <c r="D27" s="12"/>
      <c r="E27" s="12"/>
      <c r="F27" s="12"/>
    </row>
    <row r="28" spans="1:6" ht="13.15" customHeight="1" x14ac:dyDescent="0.2">
      <c r="A28" s="33" t="s">
        <v>179</v>
      </c>
      <c r="B28" s="35" t="s">
        <v>29</v>
      </c>
      <c r="C28" s="12"/>
      <c r="D28" s="12"/>
      <c r="E28" s="12"/>
      <c r="F28" s="12"/>
    </row>
    <row r="29" spans="1:6" ht="13.15" customHeight="1" x14ac:dyDescent="0.2">
      <c r="A29" s="34" t="s">
        <v>180</v>
      </c>
      <c r="B29" s="35" t="s">
        <v>11</v>
      </c>
      <c r="C29" s="12"/>
      <c r="D29" s="12"/>
      <c r="E29" s="12"/>
      <c r="F29" s="12"/>
    </row>
    <row r="30" spans="1:6" ht="13.15" customHeight="1" x14ac:dyDescent="0.2">
      <c r="A30" s="33" t="s">
        <v>18</v>
      </c>
      <c r="B30" s="35" t="s">
        <v>19</v>
      </c>
      <c r="C30" s="12"/>
      <c r="D30" s="12"/>
      <c r="E30" s="12"/>
      <c r="F30" s="12"/>
    </row>
    <row r="31" spans="1:6" ht="13.15" customHeight="1" x14ac:dyDescent="0.2">
      <c r="A31" s="33" t="s">
        <v>12</v>
      </c>
      <c r="B31" s="35" t="s">
        <v>13</v>
      </c>
      <c r="C31" s="12"/>
      <c r="D31" s="12"/>
      <c r="E31" s="12"/>
      <c r="F31" s="12"/>
    </row>
    <row r="32" spans="1:6" ht="13.15" customHeight="1" x14ac:dyDescent="0.2">
      <c r="A32" s="33" t="s">
        <v>16</v>
      </c>
      <c r="B32" s="35" t="s">
        <v>17</v>
      </c>
      <c r="C32" s="12"/>
      <c r="D32" s="12"/>
      <c r="E32" s="12"/>
      <c r="F32" s="12"/>
    </row>
    <row r="33" spans="1:6" ht="13.15" customHeight="1" x14ac:dyDescent="0.2">
      <c r="A33" s="33" t="s">
        <v>14</v>
      </c>
      <c r="B33" s="35" t="s">
        <v>15</v>
      </c>
      <c r="C33" s="12"/>
      <c r="D33" s="12"/>
      <c r="E33" s="12"/>
      <c r="F33" s="12"/>
    </row>
    <row r="34" spans="1:6" ht="13.15" customHeight="1" x14ac:dyDescent="0.2">
      <c r="A34" s="33" t="s">
        <v>20</v>
      </c>
      <c r="B34" s="35" t="s">
        <v>21</v>
      </c>
      <c r="C34" s="12"/>
      <c r="D34" s="12"/>
      <c r="E34" s="12"/>
      <c r="F34" s="12"/>
    </row>
    <row r="35" spans="1:6" ht="13.15" customHeight="1" x14ac:dyDescent="0.2">
      <c r="A35" s="33" t="s">
        <v>199</v>
      </c>
      <c r="B35" s="36" t="s">
        <v>45</v>
      </c>
      <c r="C35" s="12"/>
      <c r="D35" s="12"/>
      <c r="E35" s="12"/>
      <c r="F35" s="12"/>
    </row>
    <row r="36" spans="1:6" ht="13.15" customHeight="1" x14ac:dyDescent="0.2">
      <c r="A36" s="33" t="s">
        <v>200</v>
      </c>
      <c r="B36" s="36" t="s">
        <v>46</v>
      </c>
      <c r="C36" s="12"/>
      <c r="D36" s="12"/>
      <c r="E36" s="12"/>
      <c r="F36" s="12"/>
    </row>
    <row r="37" spans="1:6" ht="13.15" customHeight="1" x14ac:dyDescent="0.2">
      <c r="A37" s="33" t="s">
        <v>201</v>
      </c>
      <c r="B37" s="36" t="s">
        <v>47</v>
      </c>
      <c r="C37" s="12"/>
      <c r="D37" s="12"/>
      <c r="E37" s="12"/>
      <c r="F37" s="12"/>
    </row>
    <row r="38" spans="1:6" ht="13.15" customHeight="1" x14ac:dyDescent="0.2">
      <c r="A38" s="33" t="s">
        <v>202</v>
      </c>
      <c r="B38" s="36" t="s">
        <v>48</v>
      </c>
      <c r="C38" s="12"/>
      <c r="D38" s="12"/>
      <c r="E38" s="12"/>
      <c r="F38" s="12"/>
    </row>
    <row r="39" spans="1:6" ht="13.15" customHeight="1" x14ac:dyDescent="0.2">
      <c r="A39" s="33" t="s">
        <v>203</v>
      </c>
      <c r="B39" s="36" t="s">
        <v>49</v>
      </c>
      <c r="C39" s="12"/>
      <c r="D39" s="12"/>
      <c r="E39" s="12"/>
      <c r="F39" s="12"/>
    </row>
    <row r="40" spans="1:6" ht="13.15" customHeight="1" x14ac:dyDescent="0.2">
      <c r="A40" s="33" t="s">
        <v>204</v>
      </c>
      <c r="B40" s="36" t="s">
        <v>50</v>
      </c>
      <c r="C40" s="12"/>
      <c r="D40" s="12"/>
      <c r="E40" s="12"/>
      <c r="F40" s="12"/>
    </row>
    <row r="41" spans="1:6" ht="13.15" customHeight="1" x14ac:dyDescent="0.2">
      <c r="A41" s="33" t="s">
        <v>205</v>
      </c>
      <c r="B41" s="36" t="s">
        <v>51</v>
      </c>
      <c r="C41" s="12"/>
      <c r="D41" s="12"/>
      <c r="E41" s="12"/>
      <c r="F41" s="12"/>
    </row>
    <row r="42" spans="1:6" ht="13.15" customHeight="1" x14ac:dyDescent="0.2">
      <c r="A42" s="33" t="s">
        <v>206</v>
      </c>
      <c r="B42" s="36" t="s">
        <v>52</v>
      </c>
      <c r="C42" s="12"/>
      <c r="D42" s="12"/>
      <c r="E42" s="12"/>
      <c r="F42" s="12"/>
    </row>
    <row r="43" spans="1:6" ht="13.15" customHeight="1" x14ac:dyDescent="0.2">
      <c r="A43" s="33" t="s">
        <v>207</v>
      </c>
      <c r="B43" s="36" t="s">
        <v>6</v>
      </c>
      <c r="C43" s="12"/>
      <c r="D43" s="12"/>
      <c r="E43" s="12"/>
      <c r="F43" s="12"/>
    </row>
    <row r="44" spans="1:6" ht="13.15" customHeight="1" x14ac:dyDescent="0.2">
      <c r="A44" s="33" t="s">
        <v>233</v>
      </c>
      <c r="B44" s="36" t="s">
        <v>183</v>
      </c>
      <c r="C44" s="12"/>
      <c r="D44" s="12"/>
      <c r="E44" s="12"/>
      <c r="F44" s="12"/>
    </row>
    <row r="45" spans="1:6" ht="13.15" customHeight="1" x14ac:dyDescent="0.2">
      <c r="A45" s="33" t="s">
        <v>208</v>
      </c>
      <c r="B45" s="36" t="s">
        <v>184</v>
      </c>
      <c r="C45" s="12"/>
      <c r="D45" s="12"/>
      <c r="E45" s="12"/>
      <c r="F45" s="12"/>
    </row>
    <row r="46" spans="1:6" ht="13.15" customHeight="1" x14ac:dyDescent="0.2">
      <c r="A46" s="33" t="s">
        <v>209</v>
      </c>
      <c r="B46" s="36" t="s">
        <v>24</v>
      </c>
      <c r="C46" s="12"/>
      <c r="D46" s="12"/>
      <c r="E46" s="12"/>
      <c r="F46" s="12">
        <f>(2000*25)/2000+(1208*75)/2000+5</f>
        <v>75.3</v>
      </c>
    </row>
    <row r="47" spans="1:6" ht="13.15" customHeight="1" x14ac:dyDescent="0.2">
      <c r="A47" s="33" t="s">
        <v>210</v>
      </c>
      <c r="B47" s="36" t="s">
        <v>25</v>
      </c>
      <c r="C47" s="12"/>
      <c r="D47" s="12"/>
      <c r="E47" s="12"/>
      <c r="F47" s="12"/>
    </row>
    <row r="48" spans="1:6" ht="13.15" customHeight="1" x14ac:dyDescent="0.2">
      <c r="A48" s="33" t="s">
        <v>211</v>
      </c>
      <c r="B48" s="36" t="s">
        <v>26</v>
      </c>
      <c r="C48" s="12"/>
      <c r="D48" s="12"/>
      <c r="E48" s="12"/>
      <c r="F48" s="12"/>
    </row>
    <row r="49" spans="1:6" ht="13.15" customHeight="1" x14ac:dyDescent="0.2">
      <c r="A49" s="33" t="s">
        <v>212</v>
      </c>
      <c r="B49" s="36" t="s">
        <v>27</v>
      </c>
      <c r="C49" s="12"/>
      <c r="D49" s="12"/>
      <c r="E49" s="12"/>
      <c r="F49" s="12"/>
    </row>
    <row r="50" spans="1:6" ht="13.15" customHeight="1" x14ac:dyDescent="0.2">
      <c r="A50" s="33" t="s">
        <v>213</v>
      </c>
      <c r="B50" s="36" t="s">
        <v>30</v>
      </c>
      <c r="C50" s="12"/>
      <c r="D50" s="12"/>
      <c r="E50" s="12"/>
      <c r="F50" s="12"/>
    </row>
    <row r="51" spans="1:6" ht="13.15" customHeight="1" x14ac:dyDescent="0.2">
      <c r="A51" s="33" t="s">
        <v>232</v>
      </c>
      <c r="B51" s="36" t="s">
        <v>28</v>
      </c>
      <c r="C51" s="12"/>
      <c r="D51" s="12"/>
      <c r="E51" s="12"/>
      <c r="F51" s="12"/>
    </row>
    <row r="52" spans="1:6" ht="13.15" customHeight="1" x14ac:dyDescent="0.2">
      <c r="A52" s="48" t="s">
        <v>22</v>
      </c>
      <c r="B52" s="49" t="s">
        <v>23</v>
      </c>
      <c r="C52" s="12"/>
      <c r="D52" s="12"/>
      <c r="E52" s="12"/>
      <c r="F52" s="12"/>
    </row>
    <row r="53" spans="1:6" ht="13.15" customHeight="1" x14ac:dyDescent="0.2">
      <c r="A53" s="33" t="s">
        <v>214</v>
      </c>
      <c r="B53" s="35" t="s">
        <v>215</v>
      </c>
      <c r="C53" s="12"/>
      <c r="D53" s="12"/>
      <c r="E53" s="12"/>
      <c r="F53" s="12"/>
    </row>
    <row r="54" spans="1:6" ht="13.15" customHeight="1" x14ac:dyDescent="0.2">
      <c r="A54" s="33" t="s">
        <v>216</v>
      </c>
      <c r="B54" s="35" t="s">
        <v>217</v>
      </c>
      <c r="C54" s="12"/>
      <c r="D54" s="12"/>
      <c r="E54" s="12"/>
      <c r="F54" s="12"/>
    </row>
    <row r="55" spans="1:6" ht="13.15" customHeight="1" x14ac:dyDescent="0.2">
      <c r="A55" s="33" t="s">
        <v>218</v>
      </c>
      <c r="B55" s="35" t="s">
        <v>219</v>
      </c>
      <c r="C55" s="12"/>
      <c r="D55" s="12"/>
      <c r="E55" s="12"/>
      <c r="F55" s="12"/>
    </row>
    <row r="56" spans="1:6" ht="13.15" customHeight="1" x14ac:dyDescent="0.2">
      <c r="A56" s="48" t="s">
        <v>220</v>
      </c>
      <c r="B56" s="49" t="s">
        <v>221</v>
      </c>
      <c r="C56" s="12"/>
      <c r="D56" s="12"/>
      <c r="E56" s="12"/>
      <c r="F56" s="12"/>
    </row>
    <row r="57" spans="1:6" ht="13.15" customHeight="1" x14ac:dyDescent="0.2">
      <c r="A57" s="48" t="s">
        <v>222</v>
      </c>
      <c r="B57" s="49" t="s">
        <v>223</v>
      </c>
      <c r="C57" s="12"/>
      <c r="D57" s="12"/>
      <c r="E57" s="12"/>
      <c r="F57" s="12"/>
    </row>
    <row r="58" spans="1:6" ht="13.15" customHeight="1" x14ac:dyDescent="0.2">
      <c r="A58" s="33" t="s">
        <v>224</v>
      </c>
      <c r="B58" s="35" t="s">
        <v>225</v>
      </c>
      <c r="C58" s="12"/>
      <c r="D58" s="12"/>
      <c r="E58" s="12"/>
      <c r="F58" s="12"/>
    </row>
    <row r="59" spans="1:6" ht="13.15" customHeight="1" x14ac:dyDescent="0.2">
      <c r="A59" s="33" t="s">
        <v>226</v>
      </c>
      <c r="B59" s="35" t="s">
        <v>227</v>
      </c>
      <c r="C59" s="12"/>
      <c r="D59" s="12"/>
      <c r="E59" s="12"/>
      <c r="F59" s="12"/>
    </row>
    <row r="60" spans="1:6" ht="13.15" customHeight="1" x14ac:dyDescent="0.2">
      <c r="A60" s="33" t="s">
        <v>228</v>
      </c>
      <c r="B60" s="35" t="s">
        <v>229</v>
      </c>
      <c r="C60" s="12"/>
      <c r="D60" s="12"/>
      <c r="E60" s="12"/>
      <c r="F60" s="12"/>
    </row>
    <row r="61" spans="1:6" ht="13.15" customHeight="1" x14ac:dyDescent="0.2">
      <c r="A61" s="33" t="s">
        <v>181</v>
      </c>
      <c r="B61" s="35" t="s">
        <v>185</v>
      </c>
      <c r="C61" s="12"/>
      <c r="D61" s="12"/>
      <c r="E61" s="12"/>
      <c r="F61" s="12"/>
    </row>
    <row r="62" spans="1:6" ht="13.15" customHeight="1" x14ac:dyDescent="0.2">
      <c r="A62" s="33" t="s">
        <v>54</v>
      </c>
      <c r="B62" s="35" t="s">
        <v>55</v>
      </c>
      <c r="C62" s="12"/>
      <c r="D62" s="12"/>
      <c r="E62" s="12"/>
      <c r="F62" s="12"/>
    </row>
    <row r="63" spans="1:6" ht="13.15" customHeight="1" x14ac:dyDescent="0.2">
      <c r="A63" s="43" t="s">
        <v>187</v>
      </c>
      <c r="B63" s="35" t="s">
        <v>186</v>
      </c>
      <c r="C63" s="12"/>
      <c r="D63" s="12"/>
      <c r="E63" s="12"/>
      <c r="F63" s="12"/>
    </row>
    <row r="64" spans="1:6" ht="11.45" customHeight="1" x14ac:dyDescent="0.2">
      <c r="A64" s="4"/>
      <c r="B64" s="5"/>
      <c r="C64" s="25">
        <f>SUM(C6:C63)</f>
        <v>0</v>
      </c>
      <c r="D64" s="25">
        <f>SUM(D6:D63)</f>
        <v>0</v>
      </c>
      <c r="E64" s="25">
        <f>SUM(E6:E63)</f>
        <v>0</v>
      </c>
      <c r="F64" s="25">
        <f>SUM(F6:F63)</f>
        <v>75.3</v>
      </c>
    </row>
    <row r="65" spans="1:6" ht="15" customHeight="1" x14ac:dyDescent="0.2">
      <c r="A65" s="6"/>
      <c r="B65" s="7"/>
      <c r="C65" s="25"/>
      <c r="D65" s="25"/>
      <c r="E65" s="25"/>
      <c r="F65" s="25"/>
    </row>
    <row r="66" spans="1:6" ht="15" customHeight="1" x14ac:dyDescent="0.2">
      <c r="A66" s="6"/>
      <c r="B66" s="7"/>
      <c r="C66" s="19"/>
      <c r="D66" s="19"/>
      <c r="E66" s="20"/>
      <c r="F66" s="19"/>
    </row>
    <row r="67" spans="1:6" ht="15" customHeight="1" x14ac:dyDescent="0.2">
      <c r="A67" s="6"/>
      <c r="B67" s="7"/>
      <c r="C67" s="19"/>
      <c r="D67" s="19"/>
      <c r="E67" s="20"/>
      <c r="F67" s="19"/>
    </row>
    <row r="68" spans="1:6" ht="15" customHeight="1" x14ac:dyDescent="0.2">
      <c r="A68" s="6"/>
      <c r="B68" s="7"/>
      <c r="C68" s="19"/>
      <c r="D68" s="19"/>
      <c r="E68" s="28"/>
      <c r="F68" s="19"/>
    </row>
    <row r="69" spans="1:6" ht="15" customHeight="1" x14ac:dyDescent="0.2">
      <c r="A69" s="6"/>
      <c r="B69" s="8"/>
      <c r="C69" s="19"/>
      <c r="D69" s="19"/>
      <c r="E69" s="22"/>
      <c r="F69" s="19"/>
    </row>
    <row r="70" spans="1:6" ht="15" customHeight="1" x14ac:dyDescent="0.2">
      <c r="A70" s="6"/>
      <c r="B70" s="8"/>
      <c r="C70" s="19"/>
      <c r="D70" s="19"/>
      <c r="E70" s="20"/>
      <c r="F70" s="19"/>
    </row>
    <row r="71" spans="1:6" ht="11.45" customHeight="1" x14ac:dyDescent="0.2">
      <c r="B71" s="2"/>
      <c r="C71" s="19"/>
      <c r="D71" s="19"/>
      <c r="E71" s="22"/>
      <c r="F71" s="19"/>
    </row>
    <row r="72" spans="1:6" ht="11.45" customHeight="1" x14ac:dyDescent="0.2">
      <c r="B72" s="2"/>
    </row>
    <row r="73" spans="1:6" ht="11.45" customHeight="1" x14ac:dyDescent="0.2">
      <c r="B73" s="2"/>
    </row>
    <row r="74" spans="1:6" ht="11.45" customHeight="1" x14ac:dyDescent="0.2">
      <c r="B74" s="2"/>
    </row>
    <row r="75" spans="1:6" ht="11.45" customHeight="1" x14ac:dyDescent="0.2">
      <c r="B75" s="2"/>
    </row>
    <row r="76" spans="1:6" ht="11.45" customHeight="1" x14ac:dyDescent="0.2">
      <c r="B76" s="2"/>
    </row>
    <row r="77" spans="1:6" ht="11.45" customHeight="1" x14ac:dyDescent="0.2">
      <c r="B77" s="2"/>
    </row>
    <row r="78" spans="1:6" ht="11.45" customHeight="1" x14ac:dyDescent="0.2">
      <c r="B78" s="2"/>
    </row>
    <row r="79" spans="1:6" ht="11.45" customHeight="1" x14ac:dyDescent="0.2">
      <c r="B79" s="2"/>
    </row>
    <row r="80" spans="1:6" ht="11.45" customHeight="1" x14ac:dyDescent="0.2">
      <c r="B80" s="2"/>
    </row>
    <row r="81" spans="2:2" ht="11.45" customHeight="1" x14ac:dyDescent="0.2">
      <c r="B81" s="2"/>
    </row>
    <row r="82" spans="2:2" ht="11.45" customHeight="1" x14ac:dyDescent="0.2">
      <c r="B82" s="2"/>
    </row>
    <row r="83" spans="2:2" ht="11.45" customHeight="1" x14ac:dyDescent="0.2">
      <c r="B83" s="2"/>
    </row>
    <row r="84" spans="2:2" ht="11.45" customHeight="1" x14ac:dyDescent="0.2">
      <c r="B84" s="2"/>
    </row>
    <row r="85" spans="2:2" ht="11.45" customHeight="1" x14ac:dyDescent="0.2">
      <c r="B85" s="2"/>
    </row>
    <row r="86" spans="2:2" ht="11.45" customHeight="1" x14ac:dyDescent="0.2">
      <c r="B86" s="2"/>
    </row>
    <row r="87" spans="2:2" ht="11.45" customHeight="1" x14ac:dyDescent="0.2">
      <c r="B87" s="2"/>
    </row>
    <row r="88" spans="2:2" ht="11.45" customHeight="1" x14ac:dyDescent="0.2">
      <c r="B88" s="2"/>
    </row>
    <row r="89" spans="2:2" ht="11.45" customHeight="1" x14ac:dyDescent="0.2">
      <c r="B89" s="2"/>
    </row>
    <row r="90" spans="2:2" ht="11.45" customHeight="1" x14ac:dyDescent="0.2">
      <c r="B90" s="2"/>
    </row>
    <row r="91" spans="2:2" ht="11.45" customHeight="1" x14ac:dyDescent="0.2">
      <c r="B91" s="2"/>
    </row>
    <row r="92" spans="2:2" ht="11.45" customHeight="1" x14ac:dyDescent="0.2">
      <c r="B92" s="2"/>
    </row>
    <row r="93" spans="2:2" ht="11.45" customHeight="1" x14ac:dyDescent="0.2">
      <c r="B93" s="2"/>
    </row>
    <row r="94" spans="2:2" ht="11.45" customHeight="1" x14ac:dyDescent="0.2">
      <c r="B94" s="2"/>
    </row>
    <row r="95" spans="2:2" ht="11.45" customHeight="1" x14ac:dyDescent="0.2">
      <c r="B95" s="2"/>
    </row>
    <row r="96" spans="2:2" ht="11.45" customHeight="1" x14ac:dyDescent="0.2">
      <c r="B96" s="2"/>
    </row>
    <row r="97" spans="2:2" ht="11.45" customHeight="1" x14ac:dyDescent="0.2">
      <c r="B97" s="2"/>
    </row>
    <row r="98" spans="2:2" ht="11.45" customHeight="1" x14ac:dyDescent="0.2">
      <c r="B98" s="2"/>
    </row>
    <row r="99" spans="2:2" ht="11.45" customHeight="1" x14ac:dyDescent="0.2">
      <c r="B99" s="2"/>
    </row>
    <row r="100" spans="2:2" ht="11.45" customHeight="1" x14ac:dyDescent="0.2">
      <c r="B100" s="2"/>
    </row>
    <row r="101" spans="2:2" ht="11.45" customHeight="1" x14ac:dyDescent="0.2">
      <c r="B101" s="2"/>
    </row>
    <row r="102" spans="2:2" ht="11.45" customHeight="1" x14ac:dyDescent="0.2">
      <c r="B102" s="2"/>
    </row>
    <row r="103" spans="2:2" ht="11.45" customHeight="1" x14ac:dyDescent="0.2">
      <c r="B103" s="2"/>
    </row>
    <row r="104" spans="2:2" ht="11.45" customHeight="1" x14ac:dyDescent="0.2">
      <c r="B104" s="2"/>
    </row>
    <row r="105" spans="2:2" ht="11.45" customHeight="1" x14ac:dyDescent="0.2">
      <c r="B105" s="2"/>
    </row>
    <row r="106" spans="2:2" ht="11.45" customHeight="1" x14ac:dyDescent="0.2">
      <c r="B106" s="2"/>
    </row>
    <row r="107" spans="2:2" ht="11.45" customHeight="1" x14ac:dyDescent="0.2">
      <c r="B107" s="2"/>
    </row>
    <row r="108" spans="2:2" ht="11.45" customHeight="1" x14ac:dyDescent="0.2">
      <c r="B108" s="2"/>
    </row>
    <row r="109" spans="2:2" ht="11.45" customHeight="1" x14ac:dyDescent="0.2">
      <c r="B109" s="2"/>
    </row>
    <row r="110" spans="2:2" ht="11.45" customHeight="1" x14ac:dyDescent="0.2">
      <c r="B110" s="2"/>
    </row>
    <row r="111" spans="2:2" ht="11.45" customHeight="1" x14ac:dyDescent="0.2">
      <c r="B111" s="2"/>
    </row>
    <row r="112" spans="2:2" ht="11.45" customHeight="1" x14ac:dyDescent="0.2">
      <c r="B112" s="2"/>
    </row>
    <row r="113" spans="2:2" ht="11.45" customHeight="1" x14ac:dyDescent="0.2">
      <c r="B113" s="2"/>
    </row>
    <row r="114" spans="2:2" ht="11.45" customHeight="1" x14ac:dyDescent="0.2">
      <c r="B114" s="2"/>
    </row>
    <row r="115" spans="2:2" ht="11.45" customHeight="1" x14ac:dyDescent="0.2">
      <c r="B115" s="2"/>
    </row>
    <row r="116" spans="2:2" ht="11.45" customHeight="1" x14ac:dyDescent="0.2">
      <c r="B116" s="2"/>
    </row>
    <row r="117" spans="2:2" ht="11.45" customHeight="1" x14ac:dyDescent="0.2">
      <c r="B117" s="2"/>
    </row>
    <row r="118" spans="2:2" ht="11.45" customHeight="1" x14ac:dyDescent="0.2">
      <c r="B118" s="2"/>
    </row>
    <row r="119" spans="2:2" ht="11.45" customHeight="1" x14ac:dyDescent="0.2">
      <c r="B119" s="2"/>
    </row>
    <row r="120" spans="2:2" ht="11.45" customHeight="1" x14ac:dyDescent="0.2">
      <c r="B120" s="2"/>
    </row>
    <row r="121" spans="2:2" ht="11.45" customHeight="1" x14ac:dyDescent="0.2">
      <c r="B121" s="2"/>
    </row>
    <row r="122" spans="2:2" ht="11.45" customHeight="1" x14ac:dyDescent="0.2">
      <c r="B122" s="2"/>
    </row>
    <row r="123" spans="2:2" ht="11.45" customHeight="1" x14ac:dyDescent="0.2">
      <c r="B123" s="2"/>
    </row>
    <row r="124" spans="2:2" ht="11.45" customHeight="1" x14ac:dyDescent="0.2">
      <c r="B124" s="2"/>
    </row>
    <row r="125" spans="2:2" ht="11.45" customHeight="1" x14ac:dyDescent="0.2">
      <c r="B125" s="2"/>
    </row>
    <row r="126" spans="2:2" ht="11.45" customHeight="1" x14ac:dyDescent="0.2">
      <c r="B126" s="2"/>
    </row>
    <row r="127" spans="2:2" ht="11.45" customHeight="1" x14ac:dyDescent="0.2">
      <c r="B127" s="2"/>
    </row>
    <row r="128" spans="2:2" ht="11.45" customHeight="1" x14ac:dyDescent="0.2">
      <c r="B128" s="2"/>
    </row>
    <row r="129" spans="2:2" ht="11.45" customHeight="1" x14ac:dyDescent="0.2">
      <c r="B129" s="2"/>
    </row>
    <row r="130" spans="2:2" ht="11.45" customHeight="1" x14ac:dyDescent="0.2">
      <c r="B130" s="2"/>
    </row>
    <row r="131" spans="2:2" ht="11.45" customHeight="1" x14ac:dyDescent="0.2">
      <c r="B131" s="2"/>
    </row>
    <row r="132" spans="2:2" ht="11.45" customHeight="1" x14ac:dyDescent="0.2">
      <c r="B132" s="2"/>
    </row>
    <row r="133" spans="2:2" ht="11.45" customHeight="1" x14ac:dyDescent="0.2">
      <c r="B133" s="2"/>
    </row>
    <row r="134" spans="2:2" ht="11.45" customHeight="1" x14ac:dyDescent="0.2">
      <c r="B134" s="2"/>
    </row>
    <row r="135" spans="2:2" ht="11.45" customHeight="1" x14ac:dyDescent="0.2">
      <c r="B135" s="2"/>
    </row>
    <row r="136" spans="2:2" ht="11.45" customHeight="1" x14ac:dyDescent="0.2">
      <c r="B136" s="2"/>
    </row>
    <row r="137" spans="2:2" ht="11.45" customHeight="1" x14ac:dyDescent="0.2">
      <c r="B137" s="2"/>
    </row>
    <row r="138" spans="2:2" ht="11.45" customHeight="1" x14ac:dyDescent="0.2">
      <c r="B138" s="2"/>
    </row>
    <row r="139" spans="2:2" ht="11.45" customHeight="1" x14ac:dyDescent="0.2">
      <c r="B139" s="2"/>
    </row>
    <row r="140" spans="2:2" ht="11.45" customHeight="1" x14ac:dyDescent="0.2">
      <c r="B140" s="2"/>
    </row>
    <row r="141" spans="2:2" ht="11.45" customHeight="1" x14ac:dyDescent="0.2">
      <c r="B141" s="2"/>
    </row>
    <row r="142" spans="2:2" ht="11.45" customHeight="1" x14ac:dyDescent="0.2">
      <c r="B142" s="2"/>
    </row>
    <row r="143" spans="2:2" ht="11.45" customHeight="1" x14ac:dyDescent="0.2">
      <c r="B143" s="2"/>
    </row>
    <row r="144" spans="2:2" ht="11.45" customHeight="1" x14ac:dyDescent="0.2">
      <c r="B144" s="2"/>
    </row>
    <row r="145" spans="2:2" ht="11.45" customHeight="1" x14ac:dyDescent="0.2">
      <c r="B145" s="2"/>
    </row>
    <row r="146" spans="2:2" ht="11.45" customHeight="1" x14ac:dyDescent="0.2">
      <c r="B146" s="2"/>
    </row>
    <row r="147" spans="2:2" ht="11.45" customHeight="1" x14ac:dyDescent="0.2">
      <c r="B147" s="2"/>
    </row>
    <row r="148" spans="2:2" ht="11.45" customHeight="1" x14ac:dyDescent="0.2">
      <c r="B148" s="2"/>
    </row>
    <row r="149" spans="2:2" ht="11.45" customHeight="1" x14ac:dyDescent="0.2">
      <c r="B149" s="2"/>
    </row>
    <row r="150" spans="2:2" ht="11.45" customHeight="1" x14ac:dyDescent="0.2">
      <c r="B150" s="2"/>
    </row>
    <row r="151" spans="2:2" ht="11.45" customHeight="1" x14ac:dyDescent="0.2">
      <c r="B151" s="2"/>
    </row>
    <row r="152" spans="2:2" ht="11.45" customHeight="1" x14ac:dyDescent="0.2">
      <c r="B152" s="2"/>
    </row>
    <row r="153" spans="2:2" ht="11.45" customHeight="1" x14ac:dyDescent="0.2">
      <c r="B153" s="2"/>
    </row>
    <row r="154" spans="2:2" ht="11.45" customHeight="1" x14ac:dyDescent="0.2">
      <c r="B154" s="2"/>
    </row>
    <row r="155" spans="2:2" ht="11.45" customHeight="1" x14ac:dyDescent="0.2">
      <c r="B155" s="2"/>
    </row>
    <row r="156" spans="2:2" ht="11.45" customHeight="1" x14ac:dyDescent="0.2">
      <c r="B156" s="2"/>
    </row>
    <row r="157" spans="2:2" ht="11.45" customHeight="1" x14ac:dyDescent="0.2">
      <c r="B157" s="2"/>
    </row>
    <row r="158" spans="2:2" ht="11.45" customHeight="1" x14ac:dyDescent="0.2">
      <c r="B158" s="2"/>
    </row>
    <row r="159" spans="2:2" ht="11.45" customHeight="1" x14ac:dyDescent="0.2">
      <c r="B159" s="2"/>
    </row>
    <row r="160" spans="2:2" ht="11.45" customHeight="1" x14ac:dyDescent="0.2">
      <c r="B160" s="2"/>
    </row>
    <row r="161" spans="2:2" ht="11.45" customHeight="1" x14ac:dyDescent="0.2">
      <c r="B161" s="2"/>
    </row>
    <row r="162" spans="2:2" ht="11.45" customHeight="1" x14ac:dyDescent="0.2">
      <c r="B162" s="2"/>
    </row>
    <row r="163" spans="2:2" ht="11.45" customHeight="1" x14ac:dyDescent="0.2">
      <c r="B163" s="2"/>
    </row>
    <row r="164" spans="2:2" ht="11.45" customHeight="1" x14ac:dyDescent="0.2">
      <c r="B164" s="2"/>
    </row>
    <row r="165" spans="2:2" ht="11.45" customHeight="1" x14ac:dyDescent="0.2">
      <c r="B165" s="2"/>
    </row>
    <row r="166" spans="2:2" ht="11.45" customHeight="1" x14ac:dyDescent="0.2">
      <c r="B166" s="2"/>
    </row>
    <row r="167" spans="2:2" ht="11.45" customHeight="1" x14ac:dyDescent="0.2">
      <c r="B167" s="2"/>
    </row>
    <row r="168" spans="2:2" ht="11.45" customHeight="1" x14ac:dyDescent="0.2">
      <c r="B168" s="2"/>
    </row>
    <row r="169" spans="2:2" ht="11.45" customHeight="1" x14ac:dyDescent="0.2">
      <c r="B169" s="2"/>
    </row>
    <row r="170" spans="2:2" ht="11.45" customHeight="1" x14ac:dyDescent="0.2">
      <c r="B170" s="2"/>
    </row>
    <row r="171" spans="2:2" ht="11.45" customHeight="1" x14ac:dyDescent="0.2">
      <c r="B171" s="2"/>
    </row>
    <row r="172" spans="2:2" ht="11.45" customHeight="1" x14ac:dyDescent="0.2">
      <c r="B172" s="2"/>
    </row>
    <row r="173" spans="2:2" ht="11.45" customHeight="1" x14ac:dyDescent="0.2">
      <c r="B173" s="2"/>
    </row>
    <row r="174" spans="2:2" ht="11.45" customHeight="1" x14ac:dyDescent="0.2">
      <c r="B174" s="2"/>
    </row>
    <row r="175" spans="2:2" ht="11.45" customHeight="1" x14ac:dyDescent="0.2">
      <c r="B175" s="2"/>
    </row>
    <row r="176" spans="2:2" ht="11.45" customHeight="1" x14ac:dyDescent="0.2">
      <c r="B176" s="2"/>
    </row>
    <row r="177" spans="2:2" ht="11.45" customHeight="1" x14ac:dyDescent="0.2">
      <c r="B177" s="2"/>
    </row>
    <row r="178" spans="2:2" ht="11.45" customHeight="1" x14ac:dyDescent="0.2">
      <c r="B178" s="2"/>
    </row>
    <row r="179" spans="2:2" ht="11.45" customHeight="1" x14ac:dyDescent="0.2">
      <c r="B179" s="2"/>
    </row>
    <row r="180" spans="2:2" ht="11.45" customHeight="1" x14ac:dyDescent="0.2">
      <c r="B180" s="2"/>
    </row>
    <row r="181" spans="2:2" ht="11.45" customHeight="1" x14ac:dyDescent="0.2">
      <c r="B181" s="2"/>
    </row>
    <row r="182" spans="2:2" ht="11.45" customHeight="1" x14ac:dyDescent="0.2">
      <c r="B182" s="2"/>
    </row>
    <row r="183" spans="2:2" ht="11.45" customHeight="1" x14ac:dyDescent="0.2">
      <c r="B183" s="2"/>
    </row>
    <row r="184" spans="2:2" ht="11.45" customHeight="1" x14ac:dyDescent="0.2">
      <c r="B184" s="2"/>
    </row>
    <row r="185" spans="2:2" ht="11.45" customHeight="1" x14ac:dyDescent="0.2">
      <c r="B185" s="2"/>
    </row>
    <row r="186" spans="2:2" ht="11.45" customHeight="1" x14ac:dyDescent="0.2">
      <c r="B186" s="2"/>
    </row>
    <row r="187" spans="2:2" ht="11.45" customHeight="1" x14ac:dyDescent="0.2">
      <c r="B187" s="2"/>
    </row>
    <row r="188" spans="2:2" ht="11.45" customHeight="1" x14ac:dyDescent="0.2">
      <c r="B188" s="2"/>
    </row>
    <row r="189" spans="2:2" ht="11.45" customHeight="1" x14ac:dyDescent="0.2">
      <c r="B189" s="2"/>
    </row>
    <row r="190" spans="2:2" ht="11.45" customHeight="1" x14ac:dyDescent="0.2">
      <c r="B190" s="2"/>
    </row>
    <row r="191" spans="2:2" ht="11.45" customHeight="1" x14ac:dyDescent="0.2">
      <c r="B191" s="2"/>
    </row>
    <row r="192" spans="2:2" ht="11.45" customHeight="1" x14ac:dyDescent="0.2">
      <c r="B192" s="2"/>
    </row>
  </sheetData>
  <phoneticPr fontId="0" type="noConversion"/>
  <pageMargins left="0.5" right="0.25" top="0.75" bottom="0.25" header="0.25" footer="0.33"/>
  <pageSetup paperSize="5" scale="99" orientation="portrait" r:id="rId1"/>
  <headerFooter alignWithMargins="0">
    <oddHeader xml:space="preserve">&amp;C&amp;24 2022 Municipal Recycling Report&amp;10 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>
    <tabColor indexed="14"/>
  </sheetPr>
  <dimension ref="A1:Q192"/>
  <sheetViews>
    <sheetView zoomScale="65" zoomScaleNormal="65" workbookViewId="0">
      <selection activeCell="I46" sqref="I46"/>
    </sheetView>
  </sheetViews>
  <sheetFormatPr defaultRowHeight="11.45" customHeight="1" x14ac:dyDescent="0.2"/>
  <cols>
    <col min="1" max="1" width="61.140625" style="1" customWidth="1"/>
    <col min="2" max="2" width="5.7109375" style="1" customWidth="1"/>
    <col min="3" max="3" width="9.5703125" style="1" bestFit="1" customWidth="1"/>
    <col min="4" max="6" width="9.5703125" style="1" customWidth="1"/>
    <col min="7" max="7" width="9.42578125" style="1" bestFit="1" customWidth="1"/>
    <col min="8" max="8" width="63.5703125" style="1" customWidth="1"/>
    <col min="9" max="16384" width="9.140625" style="1"/>
  </cols>
  <sheetData>
    <row r="1" spans="1:8" ht="25.5" x14ac:dyDescent="0.2">
      <c r="A1" s="50" t="s">
        <v>239</v>
      </c>
      <c r="B1" s="50" t="s">
        <v>1</v>
      </c>
      <c r="C1" s="51" t="s">
        <v>235</v>
      </c>
      <c r="D1" s="51" t="s">
        <v>237</v>
      </c>
      <c r="E1" s="51" t="s">
        <v>236</v>
      </c>
      <c r="F1" s="51" t="s">
        <v>238</v>
      </c>
    </row>
    <row r="2" spans="1:8" ht="12.75" x14ac:dyDescent="0.2">
      <c r="A2" s="9" t="s">
        <v>62</v>
      </c>
      <c r="B2" s="10">
        <v>38</v>
      </c>
      <c r="C2" s="11" t="s">
        <v>59</v>
      </c>
      <c r="D2" s="11" t="s">
        <v>60</v>
      </c>
      <c r="E2" s="11" t="s">
        <v>61</v>
      </c>
      <c r="F2" s="11" t="s">
        <v>61</v>
      </c>
      <c r="H2" s="16"/>
    </row>
    <row r="3" spans="1:8" ht="15.75" x14ac:dyDescent="0.25">
      <c r="A3" s="13" t="s">
        <v>102</v>
      </c>
      <c r="B3" s="14"/>
      <c r="C3" s="11" t="s">
        <v>59</v>
      </c>
      <c r="D3" s="11" t="s">
        <v>60</v>
      </c>
      <c r="E3" s="11" t="s">
        <v>61</v>
      </c>
      <c r="F3" s="11" t="s">
        <v>61</v>
      </c>
    </row>
    <row r="4" spans="1:8" ht="12.75" x14ac:dyDescent="0.2">
      <c r="A4" s="9" t="s">
        <v>57</v>
      </c>
      <c r="B4" s="11"/>
      <c r="C4" s="11" t="s">
        <v>59</v>
      </c>
      <c r="D4" s="11" t="s">
        <v>60</v>
      </c>
      <c r="E4" s="11" t="s">
        <v>59</v>
      </c>
      <c r="F4" s="11" t="s">
        <v>59</v>
      </c>
    </row>
    <row r="5" spans="1:8" ht="12.75" x14ac:dyDescent="0.2">
      <c r="A5" s="9" t="s">
        <v>58</v>
      </c>
      <c r="B5" s="11"/>
      <c r="C5" s="11" t="s">
        <v>59</v>
      </c>
      <c r="D5" s="11" t="s">
        <v>59</v>
      </c>
      <c r="E5" s="11" t="s">
        <v>59</v>
      </c>
      <c r="F5" s="11" t="s">
        <v>59</v>
      </c>
    </row>
    <row r="6" spans="1:8" ht="13.15" customHeight="1" x14ac:dyDescent="0.2">
      <c r="A6" s="33" t="s">
        <v>174</v>
      </c>
      <c r="B6" s="35" t="s">
        <v>63</v>
      </c>
      <c r="C6" s="17">
        <f>SUM('Annville:LCCD-Tires'!C6)</f>
        <v>2777.1280000000002</v>
      </c>
      <c r="D6" s="17">
        <f>SUM('Annville:LCCD-Tires'!D6)</f>
        <v>0</v>
      </c>
      <c r="E6" s="17">
        <f>SUM('Annville:LCCD-Tires'!E6)</f>
        <v>2892.33</v>
      </c>
      <c r="F6" s="17">
        <f>SUM('Annville:LCCD-Tires'!F6)</f>
        <v>0</v>
      </c>
    </row>
    <row r="7" spans="1:8" ht="13.15" customHeight="1" x14ac:dyDescent="0.2">
      <c r="A7" s="33" t="s">
        <v>175</v>
      </c>
      <c r="B7" s="35" t="s">
        <v>56</v>
      </c>
      <c r="C7" s="17">
        <f>SUM('Annville:LCCD-Tires'!C7)</f>
        <v>1175.6718000000001</v>
      </c>
      <c r="D7" s="17">
        <f>SUM('Annville:LCCD-Tires'!D7)</f>
        <v>67.260000000000005</v>
      </c>
      <c r="E7" s="17">
        <f>SUM('Annville:LCCD-Tires'!E7)</f>
        <v>276.7396</v>
      </c>
      <c r="F7" s="17">
        <f>SUM('Annville:LCCD-Tires'!F7)</f>
        <v>0</v>
      </c>
    </row>
    <row r="8" spans="1:8" ht="13.15" customHeight="1" x14ac:dyDescent="0.2">
      <c r="A8" s="33" t="s">
        <v>4</v>
      </c>
      <c r="B8" s="35" t="s">
        <v>5</v>
      </c>
      <c r="C8" s="17">
        <f>SUM('Annville:LCCD-Tires'!C8)</f>
        <v>1.44</v>
      </c>
      <c r="D8" s="17">
        <f>SUM('Annville:LCCD-Tires'!D8)</f>
        <v>432.79</v>
      </c>
      <c r="E8" s="17">
        <f>SUM('Annville:LCCD-Tires'!E8)</f>
        <v>18731.114610000001</v>
      </c>
      <c r="F8" s="17">
        <f>SUM('Annville:LCCD-Tires'!F8)</f>
        <v>6584</v>
      </c>
    </row>
    <row r="9" spans="1:8" ht="13.15" customHeight="1" x14ac:dyDescent="0.2">
      <c r="A9" s="33" t="s">
        <v>230</v>
      </c>
      <c r="B9" s="35" t="s">
        <v>182</v>
      </c>
      <c r="C9" s="17">
        <f>SUM('Annville:LCCD-Tires'!C9)</f>
        <v>0</v>
      </c>
      <c r="D9" s="17">
        <f>SUM('Annville:LCCD-Tires'!D9)</f>
        <v>0</v>
      </c>
      <c r="E9" s="17">
        <f>SUM('Annville:LCCD-Tires'!E9)</f>
        <v>3.9000000000000004</v>
      </c>
      <c r="F9" s="17">
        <f>SUM('Annville:LCCD-Tires'!F9)</f>
        <v>0</v>
      </c>
    </row>
    <row r="10" spans="1:8" ht="13.15" customHeight="1" x14ac:dyDescent="0.2">
      <c r="A10" s="33" t="s">
        <v>176</v>
      </c>
      <c r="B10" s="35" t="s">
        <v>38</v>
      </c>
      <c r="C10" s="17">
        <f>SUM('Annville:LCCD-Tires'!C10)</f>
        <v>0</v>
      </c>
      <c r="D10" s="17">
        <f>SUM('Annville:LCCD-Tires'!D10)</f>
        <v>73.03</v>
      </c>
      <c r="E10" s="17">
        <f>SUM('Annville:LCCD-Tires'!E10)</f>
        <v>0.13</v>
      </c>
      <c r="F10" s="17">
        <f>SUM('Annville:LCCD-Tires'!F10)</f>
        <v>399</v>
      </c>
    </row>
    <row r="11" spans="1:8" ht="13.15" customHeight="1" x14ac:dyDescent="0.2">
      <c r="A11" s="33" t="s">
        <v>177</v>
      </c>
      <c r="B11" s="35" t="s">
        <v>41</v>
      </c>
      <c r="C11" s="17">
        <f>SUM('Annville:LCCD-Tires'!C11)</f>
        <v>0</v>
      </c>
      <c r="D11" s="17">
        <f>SUM('Annville:LCCD-Tires'!D11)</f>
        <v>170.5</v>
      </c>
      <c r="E11" s="17">
        <f>SUM('Annville:LCCD-Tires'!E11)</f>
        <v>238.63</v>
      </c>
      <c r="F11" s="17">
        <f>SUM('Annville:LCCD-Tires'!F11)</f>
        <v>266</v>
      </c>
    </row>
    <row r="12" spans="1:8" ht="13.15" customHeight="1" x14ac:dyDescent="0.2">
      <c r="A12" s="33" t="s">
        <v>39</v>
      </c>
      <c r="B12" s="35" t="s">
        <v>40</v>
      </c>
      <c r="C12" s="17">
        <f>SUM('Annville:LCCD-Tires'!C12)</f>
        <v>0</v>
      </c>
      <c r="D12" s="17">
        <f>SUM('Annville:LCCD-Tires'!D12)</f>
        <v>59.75</v>
      </c>
      <c r="E12" s="17">
        <f>SUM('Annville:LCCD-Tires'!E12)</f>
        <v>0.24000000000000002</v>
      </c>
      <c r="F12" s="17">
        <f>SUM('Annville:LCCD-Tires'!F12)</f>
        <v>529</v>
      </c>
    </row>
    <row r="13" spans="1:8" ht="13.15" customHeight="1" x14ac:dyDescent="0.2">
      <c r="A13" s="33" t="s">
        <v>178</v>
      </c>
      <c r="B13" s="35" t="s">
        <v>42</v>
      </c>
      <c r="C13" s="17">
        <f>SUM('Annville:LCCD-Tires'!C13)</f>
        <v>0</v>
      </c>
      <c r="D13" s="17">
        <f>SUM('Annville:LCCD-Tires'!D13)</f>
        <v>39.71</v>
      </c>
      <c r="E13" s="17">
        <f>SUM('Annville:LCCD-Tires'!E13)</f>
        <v>1516.04</v>
      </c>
      <c r="F13" s="17">
        <f>SUM('Annville:LCCD-Tires'!F13)</f>
        <v>701</v>
      </c>
    </row>
    <row r="14" spans="1:8" ht="13.15" customHeight="1" x14ac:dyDescent="0.2">
      <c r="A14" s="33" t="s">
        <v>43</v>
      </c>
      <c r="B14" s="35" t="s">
        <v>44</v>
      </c>
      <c r="C14" s="17">
        <f>SUM('Annville:LCCD-Tires'!C14)</f>
        <v>0</v>
      </c>
      <c r="D14" s="17">
        <f>SUM('Annville:LCCD-Tires'!D14)</f>
        <v>0.31</v>
      </c>
      <c r="E14" s="17">
        <f>SUM('Annville:LCCD-Tires'!E14)</f>
        <v>0.3</v>
      </c>
      <c r="F14" s="17">
        <f>SUM('Annville:LCCD-Tires'!F14)</f>
        <v>5</v>
      </c>
    </row>
    <row r="15" spans="1:8" ht="13.15" customHeight="1" x14ac:dyDescent="0.2">
      <c r="A15" s="33" t="s">
        <v>7</v>
      </c>
      <c r="B15" s="35" t="s">
        <v>8</v>
      </c>
      <c r="C15" s="17">
        <f>SUM('Annville:LCCD-Tires'!C15)</f>
        <v>0</v>
      </c>
      <c r="D15" s="17">
        <f>SUM('Annville:LCCD-Tires'!D15)</f>
        <v>0</v>
      </c>
      <c r="E15" s="17">
        <f>SUM('Annville:LCCD-Tires'!E15)</f>
        <v>16.22</v>
      </c>
      <c r="F15" s="17">
        <f>SUM('Annville:LCCD-Tires'!F15)</f>
        <v>0</v>
      </c>
    </row>
    <row r="16" spans="1:8" ht="13.15" customHeight="1" x14ac:dyDescent="0.2">
      <c r="A16" s="33" t="s">
        <v>188</v>
      </c>
      <c r="B16" s="35" t="s">
        <v>2</v>
      </c>
      <c r="C16" s="17">
        <f>SUM('Annville:LCCD-Tires'!C16)</f>
        <v>0</v>
      </c>
      <c r="D16" s="17">
        <f>SUM('Annville:LCCD-Tires'!D16)</f>
        <v>57.789999999999992</v>
      </c>
      <c r="E16" s="17">
        <f>SUM('Annville:LCCD-Tires'!E16)</f>
        <v>4.51</v>
      </c>
      <c r="F16" s="17">
        <f>SUM('Annville:LCCD-Tires'!F16)</f>
        <v>65.14</v>
      </c>
    </row>
    <row r="17" spans="1:6" ht="13.15" customHeight="1" x14ac:dyDescent="0.2">
      <c r="A17" s="33" t="s">
        <v>189</v>
      </c>
      <c r="B17" s="35" t="s">
        <v>10</v>
      </c>
      <c r="C17" s="17">
        <f>SUM('Annville:LCCD-Tires'!C17)</f>
        <v>0</v>
      </c>
      <c r="D17" s="17">
        <f>SUM('Annville:LCCD-Tires'!D17)</f>
        <v>13.04</v>
      </c>
      <c r="E17" s="17">
        <f>SUM('Annville:LCCD-Tires'!E17)</f>
        <v>19.350000000000001</v>
      </c>
      <c r="F17" s="17">
        <f>SUM('Annville:LCCD-Tires'!F17)</f>
        <v>0</v>
      </c>
    </row>
    <row r="18" spans="1:6" ht="13.15" customHeight="1" x14ac:dyDescent="0.2">
      <c r="A18" s="33" t="s">
        <v>190</v>
      </c>
      <c r="B18" s="35" t="s">
        <v>31</v>
      </c>
      <c r="C18" s="17">
        <f>SUM('Annville:LCCD-Tires'!C18)</f>
        <v>0</v>
      </c>
      <c r="D18" s="17">
        <f>SUM('Annville:LCCD-Tires'!D18)</f>
        <v>0</v>
      </c>
      <c r="E18" s="17">
        <f>SUM('Annville:LCCD-Tires'!E18)</f>
        <v>2.2599999999999998</v>
      </c>
      <c r="F18" s="17">
        <f>SUM('Annville:LCCD-Tires'!F18)</f>
        <v>0</v>
      </c>
    </row>
    <row r="19" spans="1:6" ht="13.15" customHeight="1" x14ac:dyDescent="0.2">
      <c r="A19" s="33" t="s">
        <v>191</v>
      </c>
      <c r="B19" s="35" t="s">
        <v>3</v>
      </c>
      <c r="C19" s="17">
        <f>SUM('Annville:LCCD-Tires'!C19)</f>
        <v>0</v>
      </c>
      <c r="D19" s="17">
        <f>SUM('Annville:LCCD-Tires'!D19)</f>
        <v>288.52</v>
      </c>
      <c r="E19" s="17">
        <f>SUM('Annville:LCCD-Tires'!E19)</f>
        <v>43.210300000000004</v>
      </c>
      <c r="F19" s="17">
        <f>SUM('Annville:LCCD-Tires'!F19)</f>
        <v>388.09</v>
      </c>
    </row>
    <row r="20" spans="1:6" ht="13.15" customHeight="1" x14ac:dyDescent="0.2">
      <c r="A20" s="33" t="s">
        <v>192</v>
      </c>
      <c r="B20" s="36" t="s">
        <v>9</v>
      </c>
      <c r="C20" s="17">
        <f>SUM('Annville:LCCD-Tires'!C20)</f>
        <v>0</v>
      </c>
      <c r="D20" s="17">
        <f>SUM('Annville:LCCD-Tires'!D20)</f>
        <v>3878.64</v>
      </c>
      <c r="E20" s="17">
        <f>SUM('Annville:LCCD-Tires'!E20)</f>
        <v>1865.0900000000001</v>
      </c>
      <c r="F20" s="17">
        <f>SUM('Annville:LCCD-Tires'!F20)</f>
        <v>12531.52</v>
      </c>
    </row>
    <row r="21" spans="1:6" ht="13.15" customHeight="1" x14ac:dyDescent="0.2">
      <c r="A21" s="33" t="s">
        <v>193</v>
      </c>
      <c r="B21" s="36" t="s">
        <v>32</v>
      </c>
      <c r="C21" s="17">
        <f>SUM('Annville:LCCD-Tires'!C21)</f>
        <v>0</v>
      </c>
      <c r="D21" s="17">
        <f>SUM('Annville:LCCD-Tires'!D21)</f>
        <v>38.61</v>
      </c>
      <c r="E21" s="17">
        <f>SUM('Annville:LCCD-Tires'!E21)</f>
        <v>47.740000000000009</v>
      </c>
      <c r="F21" s="17">
        <f>SUM('Annville:LCCD-Tires'!F21)</f>
        <v>114.99</v>
      </c>
    </row>
    <row r="22" spans="1:6" ht="13.15" customHeight="1" x14ac:dyDescent="0.2">
      <c r="A22" s="33" t="s">
        <v>194</v>
      </c>
      <c r="B22" s="36" t="s">
        <v>33</v>
      </c>
      <c r="C22" s="17">
        <f>SUM('Annville:LCCD-Tires'!C22)</f>
        <v>0</v>
      </c>
      <c r="D22" s="17">
        <f>SUM('Annville:LCCD-Tires'!D22)</f>
        <v>114.11</v>
      </c>
      <c r="E22" s="17">
        <f>SUM('Annville:LCCD-Tires'!E22)</f>
        <v>7.85</v>
      </c>
      <c r="F22" s="17">
        <f>SUM('Annville:LCCD-Tires'!F22)</f>
        <v>135.63</v>
      </c>
    </row>
    <row r="23" spans="1:6" ht="13.15" customHeight="1" x14ac:dyDescent="0.2">
      <c r="A23" s="33" t="s">
        <v>195</v>
      </c>
      <c r="B23" s="36" t="s">
        <v>34</v>
      </c>
      <c r="C23" s="17">
        <f>SUM('Annville:LCCD-Tires'!C23)</f>
        <v>0</v>
      </c>
      <c r="D23" s="17">
        <f>SUM('Annville:LCCD-Tires'!D23)</f>
        <v>34.020000000000003</v>
      </c>
      <c r="E23" s="17">
        <f>SUM('Annville:LCCD-Tires'!E23)</f>
        <v>0.39</v>
      </c>
      <c r="F23" s="17">
        <f>SUM('Annville:LCCD-Tires'!F23)</f>
        <v>83.44</v>
      </c>
    </row>
    <row r="24" spans="1:6" ht="13.15" customHeight="1" x14ac:dyDescent="0.2">
      <c r="A24" s="33" t="s">
        <v>196</v>
      </c>
      <c r="B24" s="36" t="s">
        <v>35</v>
      </c>
      <c r="C24" s="17">
        <f>SUM('Annville:LCCD-Tires'!C24)</f>
        <v>0</v>
      </c>
      <c r="D24" s="17">
        <f>SUM('Annville:LCCD-Tires'!D24)</f>
        <v>4.6100000000000003</v>
      </c>
      <c r="E24" s="17">
        <f>SUM('Annville:LCCD-Tires'!E24)</f>
        <v>0</v>
      </c>
      <c r="F24" s="17">
        <f>SUM('Annville:LCCD-Tires'!F24)</f>
        <v>0.48</v>
      </c>
    </row>
    <row r="25" spans="1:6" ht="13.15" customHeight="1" x14ac:dyDescent="0.2">
      <c r="A25" s="33" t="s">
        <v>197</v>
      </c>
      <c r="B25" s="36" t="s">
        <v>36</v>
      </c>
      <c r="C25" s="17">
        <f>SUM('Annville:LCCD-Tires'!C25)</f>
        <v>0</v>
      </c>
      <c r="D25" s="17">
        <f>SUM('Annville:LCCD-Tires'!D25)</f>
        <v>32.619999999999997</v>
      </c>
      <c r="E25" s="17">
        <f>SUM('Annville:LCCD-Tires'!E25)</f>
        <v>1.01</v>
      </c>
      <c r="F25" s="17">
        <f>SUM('Annville:LCCD-Tires'!F25)</f>
        <v>72.539999999999992</v>
      </c>
    </row>
    <row r="26" spans="1:6" ht="13.15" customHeight="1" x14ac:dyDescent="0.2">
      <c r="A26" s="33" t="s">
        <v>198</v>
      </c>
      <c r="B26" s="36" t="s">
        <v>37</v>
      </c>
      <c r="C26" s="17">
        <f>SUM('Annville:LCCD-Tires'!C26)</f>
        <v>0</v>
      </c>
      <c r="D26" s="17">
        <f>SUM('Annville:LCCD-Tires'!D26)</f>
        <v>0</v>
      </c>
      <c r="E26" s="17">
        <f>SUM('Annville:LCCD-Tires'!E26)</f>
        <v>0</v>
      </c>
      <c r="F26" s="17">
        <f>SUM('Annville:LCCD-Tires'!F26)</f>
        <v>0</v>
      </c>
    </row>
    <row r="27" spans="1:6" ht="13.15" customHeight="1" x14ac:dyDescent="0.2">
      <c r="A27" s="33" t="s">
        <v>231</v>
      </c>
      <c r="B27" s="36" t="s">
        <v>53</v>
      </c>
      <c r="C27" s="17">
        <f>SUM('Annville:LCCD-Tires'!C27)</f>
        <v>0</v>
      </c>
      <c r="D27" s="17">
        <f>SUM('Annville:LCCD-Tires'!D27)</f>
        <v>58.75</v>
      </c>
      <c r="E27" s="17">
        <f>SUM('Annville:LCCD-Tires'!E27)</f>
        <v>0</v>
      </c>
      <c r="F27" s="17">
        <f>SUM('Annville:LCCD-Tires'!F27)</f>
        <v>18.670000000000002</v>
      </c>
    </row>
    <row r="28" spans="1:6" ht="13.15" customHeight="1" x14ac:dyDescent="0.2">
      <c r="A28" s="33" t="s">
        <v>179</v>
      </c>
      <c r="B28" s="35" t="s">
        <v>29</v>
      </c>
      <c r="C28" s="17">
        <f>SUM('Annville:LCCD-Tires'!C28)</f>
        <v>0</v>
      </c>
      <c r="D28" s="17">
        <f>SUM('Annville:LCCD-Tires'!D28)</f>
        <v>115.68</v>
      </c>
      <c r="E28" s="17">
        <f>SUM('Annville:LCCD-Tires'!E28)</f>
        <v>397.97</v>
      </c>
      <c r="F28" s="17">
        <f>SUM('Annville:LCCD-Tires'!F28)</f>
        <v>0</v>
      </c>
    </row>
    <row r="29" spans="1:6" ht="13.15" customHeight="1" x14ac:dyDescent="0.2">
      <c r="A29" s="34" t="s">
        <v>180</v>
      </c>
      <c r="B29" s="35" t="s">
        <v>11</v>
      </c>
      <c r="C29" s="17">
        <f>SUM('Annville:LCCD-Tires'!C29)</f>
        <v>0</v>
      </c>
      <c r="D29" s="17">
        <f>SUM('Annville:LCCD-Tires'!D29)</f>
        <v>10.19</v>
      </c>
      <c r="E29" s="17">
        <f>SUM('Annville:LCCD-Tires'!E29)</f>
        <v>0.28999999999999998</v>
      </c>
      <c r="F29" s="17">
        <f>SUM('Annville:LCCD-Tires'!F29)</f>
        <v>0</v>
      </c>
    </row>
    <row r="30" spans="1:6" ht="13.15" customHeight="1" x14ac:dyDescent="0.2">
      <c r="A30" s="33" t="s">
        <v>18</v>
      </c>
      <c r="B30" s="35" t="s">
        <v>19</v>
      </c>
      <c r="C30" s="17">
        <f>SUM('Annville:LCCD-Tires'!C30)</f>
        <v>0</v>
      </c>
      <c r="D30" s="17">
        <f>SUM('Annville:LCCD-Tires'!D30)</f>
        <v>15.32</v>
      </c>
      <c r="E30" s="17">
        <f>SUM('Annville:LCCD-Tires'!E30)</f>
        <v>0</v>
      </c>
      <c r="F30" s="17">
        <f>SUM('Annville:LCCD-Tires'!F30)</f>
        <v>0</v>
      </c>
    </row>
    <row r="31" spans="1:6" ht="13.15" customHeight="1" x14ac:dyDescent="0.2">
      <c r="A31" s="33" t="s">
        <v>12</v>
      </c>
      <c r="B31" s="35" t="s">
        <v>13</v>
      </c>
      <c r="C31" s="17">
        <f>SUM('Annville:LCCD-Tires'!C31)</f>
        <v>0</v>
      </c>
      <c r="D31" s="17">
        <f>SUM('Annville:LCCD-Tires'!D31)</f>
        <v>48.92</v>
      </c>
      <c r="E31" s="17">
        <f>SUM('Annville:LCCD-Tires'!E31)</f>
        <v>0</v>
      </c>
      <c r="F31" s="17">
        <f>SUM('Annville:LCCD-Tires'!F31)</f>
        <v>0</v>
      </c>
    </row>
    <row r="32" spans="1:6" ht="13.15" customHeight="1" x14ac:dyDescent="0.2">
      <c r="A32" s="33" t="s">
        <v>16</v>
      </c>
      <c r="B32" s="35" t="s">
        <v>17</v>
      </c>
      <c r="C32" s="17">
        <f>SUM('Annville:LCCD-Tires'!C32)</f>
        <v>0</v>
      </c>
      <c r="D32" s="17">
        <f>SUM('Annville:LCCD-Tires'!D32)</f>
        <v>8.06</v>
      </c>
      <c r="E32" s="17">
        <f>SUM('Annville:LCCD-Tires'!E32)</f>
        <v>0</v>
      </c>
      <c r="F32" s="17">
        <f>SUM('Annville:LCCD-Tires'!F32)</f>
        <v>0</v>
      </c>
    </row>
    <row r="33" spans="1:10" ht="13.15" customHeight="1" x14ac:dyDescent="0.2">
      <c r="A33" s="33" t="s">
        <v>14</v>
      </c>
      <c r="B33" s="35" t="s">
        <v>15</v>
      </c>
      <c r="C33" s="17">
        <f>SUM('Annville:LCCD-Tires'!C33)</f>
        <v>0</v>
      </c>
      <c r="D33" s="17">
        <f>SUM('Annville:LCCD-Tires'!D33)</f>
        <v>0</v>
      </c>
      <c r="E33" s="17">
        <f>SUM('Annville:LCCD-Tires'!E33)</f>
        <v>1204.46</v>
      </c>
      <c r="F33" s="17">
        <f>SUM('Annville:LCCD-Tires'!F33)</f>
        <v>0</v>
      </c>
    </row>
    <row r="34" spans="1:10" ht="13.15" customHeight="1" x14ac:dyDescent="0.2">
      <c r="A34" s="33" t="s">
        <v>20</v>
      </c>
      <c r="B34" s="35" t="s">
        <v>21</v>
      </c>
      <c r="C34" s="17">
        <f>SUM('Annville:LCCD-Tires'!C34)</f>
        <v>0</v>
      </c>
      <c r="D34" s="17">
        <f>SUM('Annville:LCCD-Tires'!D34)</f>
        <v>0</v>
      </c>
      <c r="E34" s="17">
        <f>SUM('Annville:LCCD-Tires'!E34)</f>
        <v>0</v>
      </c>
      <c r="F34" s="17">
        <f>SUM('Annville:LCCD-Tires'!F34)</f>
        <v>0</v>
      </c>
    </row>
    <row r="35" spans="1:10" ht="13.15" customHeight="1" x14ac:dyDescent="0.2">
      <c r="A35" s="33" t="s">
        <v>199</v>
      </c>
      <c r="B35" s="36" t="s">
        <v>45</v>
      </c>
      <c r="C35" s="17">
        <f>SUM('Annville:LCCD-Tires'!C35)</f>
        <v>0</v>
      </c>
      <c r="D35" s="17">
        <f>SUM('Annville:LCCD-Tires'!D35)</f>
        <v>23.68</v>
      </c>
      <c r="E35" s="17">
        <f>SUM('Annville:LCCD-Tires'!E35)</f>
        <v>0.49</v>
      </c>
      <c r="F35" s="17">
        <f>SUM('Annville:LCCD-Tires'!F35)</f>
        <v>98</v>
      </c>
    </row>
    <row r="36" spans="1:10" ht="13.15" customHeight="1" x14ac:dyDescent="0.2">
      <c r="A36" s="33" t="s">
        <v>200</v>
      </c>
      <c r="B36" s="36" t="s">
        <v>46</v>
      </c>
      <c r="C36" s="17">
        <f>SUM('Annville:LCCD-Tires'!C36)</f>
        <v>0</v>
      </c>
      <c r="D36" s="17">
        <f>SUM('Annville:LCCD-Tires'!D36)</f>
        <v>14.849999999999998</v>
      </c>
      <c r="E36" s="17">
        <f>SUM('Annville:LCCD-Tires'!E36)</f>
        <v>36.020000000000003</v>
      </c>
      <c r="F36" s="17">
        <f>SUM('Annville:LCCD-Tires'!F36)</f>
        <v>61</v>
      </c>
    </row>
    <row r="37" spans="1:10" ht="13.15" customHeight="1" x14ac:dyDescent="0.2">
      <c r="A37" s="33" t="s">
        <v>201</v>
      </c>
      <c r="B37" s="36" t="s">
        <v>47</v>
      </c>
      <c r="C37" s="17">
        <f>SUM('Annville:LCCD-Tires'!C37)</f>
        <v>0</v>
      </c>
      <c r="D37" s="17">
        <f>SUM('Annville:LCCD-Tires'!D37)</f>
        <v>0</v>
      </c>
      <c r="E37" s="17">
        <f>SUM('Annville:LCCD-Tires'!E37)</f>
        <v>3.67</v>
      </c>
      <c r="F37" s="17">
        <f>SUM('Annville:LCCD-Tires'!F37)</f>
        <v>0</v>
      </c>
    </row>
    <row r="38" spans="1:10" ht="13.15" customHeight="1" x14ac:dyDescent="0.2">
      <c r="A38" s="33" t="s">
        <v>202</v>
      </c>
      <c r="B38" s="36" t="s">
        <v>48</v>
      </c>
      <c r="C38" s="17">
        <f>SUM('Annville:LCCD-Tires'!C38)</f>
        <v>0</v>
      </c>
      <c r="D38" s="17">
        <f>SUM('Annville:LCCD-Tires'!D38)</f>
        <v>0</v>
      </c>
      <c r="E38" s="17">
        <f>SUM('Annville:LCCD-Tires'!E38)</f>
        <v>109.17000000000002</v>
      </c>
      <c r="F38" s="17">
        <f>SUM('Annville:LCCD-Tires'!F38)</f>
        <v>99</v>
      </c>
    </row>
    <row r="39" spans="1:10" ht="13.15" customHeight="1" x14ac:dyDescent="0.2">
      <c r="A39" s="33" t="s">
        <v>203</v>
      </c>
      <c r="B39" s="36" t="s">
        <v>49</v>
      </c>
      <c r="C39" s="17">
        <f>SUM('Annville:LCCD-Tires'!C39)</f>
        <v>0</v>
      </c>
      <c r="D39" s="17">
        <f>SUM('Annville:LCCD-Tires'!D39)</f>
        <v>0</v>
      </c>
      <c r="E39" s="17">
        <f>SUM('Annville:LCCD-Tires'!E39)</f>
        <v>10.27</v>
      </c>
      <c r="F39" s="17">
        <f>SUM('Annville:LCCD-Tires'!F39)</f>
        <v>0</v>
      </c>
    </row>
    <row r="40" spans="1:10" ht="13.15" customHeight="1" x14ac:dyDescent="0.2">
      <c r="A40" s="33" t="s">
        <v>204</v>
      </c>
      <c r="B40" s="36" t="s">
        <v>50</v>
      </c>
      <c r="C40" s="17">
        <f>SUM('Annville:LCCD-Tires'!C40)</f>
        <v>0</v>
      </c>
      <c r="D40" s="17">
        <f>SUM('Annville:LCCD-Tires'!D40)</f>
        <v>0</v>
      </c>
      <c r="E40" s="17">
        <f>SUM('Annville:LCCD-Tires'!E40)</f>
        <v>7.26</v>
      </c>
      <c r="F40" s="17">
        <f>SUM('Annville:LCCD-Tires'!F40)</f>
        <v>0</v>
      </c>
    </row>
    <row r="41" spans="1:10" ht="13.15" customHeight="1" x14ac:dyDescent="0.2">
      <c r="A41" s="33" t="s">
        <v>205</v>
      </c>
      <c r="B41" s="36" t="s">
        <v>51</v>
      </c>
      <c r="C41" s="17">
        <f>SUM('Annville:LCCD-Tires'!C41)</f>
        <v>0</v>
      </c>
      <c r="D41" s="17">
        <f>SUM('Annville:LCCD-Tires'!D41)</f>
        <v>0</v>
      </c>
      <c r="E41" s="17">
        <f>SUM('Annville:LCCD-Tires'!E41)</f>
        <v>503.41</v>
      </c>
      <c r="F41" s="17">
        <f>SUM('Annville:LCCD-Tires'!F41)</f>
        <v>281</v>
      </c>
      <c r="J41" s="15"/>
    </row>
    <row r="42" spans="1:10" ht="13.15" customHeight="1" x14ac:dyDescent="0.2">
      <c r="A42" s="33" t="s">
        <v>206</v>
      </c>
      <c r="B42" s="36" t="s">
        <v>52</v>
      </c>
      <c r="C42" s="17">
        <f>SUM('Annville:LCCD-Tires'!C42)</f>
        <v>0</v>
      </c>
      <c r="D42" s="17">
        <f>SUM('Annville:LCCD-Tires'!D42)</f>
        <v>0</v>
      </c>
      <c r="E42" s="17">
        <f>SUM('Annville:LCCD-Tires'!E42)</f>
        <v>126.72999999999999</v>
      </c>
      <c r="F42" s="17">
        <f>SUM('Annville:LCCD-Tires'!F42)</f>
        <v>127</v>
      </c>
    </row>
    <row r="43" spans="1:10" ht="13.15" customHeight="1" x14ac:dyDescent="0.2">
      <c r="A43" s="33" t="s">
        <v>207</v>
      </c>
      <c r="B43" s="36" t="s">
        <v>6</v>
      </c>
      <c r="C43" s="17">
        <f>SUM('Annville:LCCD-Tires'!C43)</f>
        <v>0</v>
      </c>
      <c r="D43" s="17">
        <f>SUM('Annville:LCCD-Tires'!D43)</f>
        <v>0</v>
      </c>
      <c r="E43" s="17">
        <f>SUM('Annville:LCCD-Tires'!E43)</f>
        <v>0.64</v>
      </c>
      <c r="F43" s="17">
        <f>SUM('Annville:LCCD-Tires'!F43)</f>
        <v>0</v>
      </c>
    </row>
    <row r="44" spans="1:10" ht="13.15" customHeight="1" x14ac:dyDescent="0.2">
      <c r="A44" s="33" t="s">
        <v>233</v>
      </c>
      <c r="B44" s="36" t="s">
        <v>183</v>
      </c>
      <c r="C44" s="17">
        <f>SUM('Annville:LCCD-Tires'!C44)</f>
        <v>0</v>
      </c>
      <c r="D44" s="17">
        <f>SUM('Annville:LCCD-Tires'!D44)</f>
        <v>0</v>
      </c>
      <c r="E44" s="17">
        <f>SUM('Annville:LCCD-Tires'!E44)</f>
        <v>20.57</v>
      </c>
      <c r="F44" s="17">
        <f>SUM('Annville:LCCD-Tires'!F44)</f>
        <v>0</v>
      </c>
    </row>
    <row r="45" spans="1:10" ht="13.15" customHeight="1" x14ac:dyDescent="0.2">
      <c r="A45" s="33" t="s">
        <v>208</v>
      </c>
      <c r="B45" s="36" t="s">
        <v>184</v>
      </c>
      <c r="C45" s="17">
        <f>SUM('Annville:LCCD-Tires'!C45)</f>
        <v>0</v>
      </c>
      <c r="D45" s="17">
        <f>SUM('Annville:LCCD-Tires'!D45)</f>
        <v>0</v>
      </c>
      <c r="E45" s="17">
        <f>SUM('Annville:LCCD-Tires'!E45)</f>
        <v>0</v>
      </c>
      <c r="F45" s="17">
        <f>SUM('Annville:LCCD-Tires'!F45)</f>
        <v>0</v>
      </c>
    </row>
    <row r="46" spans="1:10" ht="13.15" customHeight="1" x14ac:dyDescent="0.2">
      <c r="A46" s="33" t="s">
        <v>209</v>
      </c>
      <c r="B46" s="36" t="s">
        <v>24</v>
      </c>
      <c r="C46" s="17">
        <f>SUM('Annville:LCCD-Tires'!C46)</f>
        <v>0</v>
      </c>
      <c r="D46" s="17">
        <f>SUM('Annville:LCCD-Tires'!D46)</f>
        <v>10.07</v>
      </c>
      <c r="E46" s="17">
        <f>SUM('Annville:LCCD-Tires'!E46)</f>
        <v>1481.48</v>
      </c>
      <c r="F46" s="17">
        <f>SUM('Annville:LCCD-Tires'!F46)</f>
        <v>75.3</v>
      </c>
    </row>
    <row r="47" spans="1:10" ht="13.15" customHeight="1" x14ac:dyDescent="0.2">
      <c r="A47" s="33" t="s">
        <v>210</v>
      </c>
      <c r="B47" s="36" t="s">
        <v>25</v>
      </c>
      <c r="C47" s="17">
        <f>SUM('Annville:LCCD-Tires'!C47)</f>
        <v>0</v>
      </c>
      <c r="D47" s="17">
        <f>SUM('Annville:LCCD-Tires'!D47)</f>
        <v>0</v>
      </c>
      <c r="E47" s="17">
        <f>SUM('Annville:LCCD-Tires'!E47)</f>
        <v>0</v>
      </c>
      <c r="F47" s="17">
        <f>SUM('Annville:LCCD-Tires'!F47)</f>
        <v>0</v>
      </c>
    </row>
    <row r="48" spans="1:10" ht="13.15" customHeight="1" x14ac:dyDescent="0.2">
      <c r="A48" s="33" t="s">
        <v>211</v>
      </c>
      <c r="B48" s="36" t="s">
        <v>26</v>
      </c>
      <c r="C48" s="17">
        <f>SUM('Annville:LCCD-Tires'!C48)</f>
        <v>0</v>
      </c>
      <c r="D48" s="17">
        <f>SUM('Annville:LCCD-Tires'!D48)</f>
        <v>0</v>
      </c>
      <c r="E48" s="17">
        <f>SUM('Annville:LCCD-Tires'!E48)</f>
        <v>642.95000000000005</v>
      </c>
      <c r="F48" s="17">
        <f>SUM('Annville:LCCD-Tires'!F48)</f>
        <v>0</v>
      </c>
    </row>
    <row r="49" spans="1:13" ht="13.15" customHeight="1" x14ac:dyDescent="0.2">
      <c r="A49" s="33" t="s">
        <v>212</v>
      </c>
      <c r="B49" s="36" t="s">
        <v>27</v>
      </c>
      <c r="C49" s="17">
        <f>SUM('Annville:LCCD-Tires'!C49)</f>
        <v>0</v>
      </c>
      <c r="D49" s="17">
        <f>SUM('Annville:LCCD-Tires'!D49)</f>
        <v>0</v>
      </c>
      <c r="E49" s="17">
        <f>SUM('Annville:LCCD-Tires'!E49)</f>
        <v>0</v>
      </c>
      <c r="F49" s="17">
        <f>SUM('Annville:LCCD-Tires'!F49)</f>
        <v>0</v>
      </c>
    </row>
    <row r="50" spans="1:13" ht="13.15" customHeight="1" x14ac:dyDescent="0.2">
      <c r="A50" s="33" t="s">
        <v>213</v>
      </c>
      <c r="B50" s="36" t="s">
        <v>30</v>
      </c>
      <c r="C50" s="17">
        <f>SUM('Annville:LCCD-Tires'!C50)</f>
        <v>0</v>
      </c>
      <c r="D50" s="17">
        <f>SUM('Annville:LCCD-Tires'!D50)</f>
        <v>0</v>
      </c>
      <c r="E50" s="17">
        <f>SUM('Annville:LCCD-Tires'!E50)</f>
        <v>0</v>
      </c>
      <c r="F50" s="17">
        <f>SUM('Annville:LCCD-Tires'!F50)</f>
        <v>0</v>
      </c>
    </row>
    <row r="51" spans="1:13" ht="13.15" customHeight="1" x14ac:dyDescent="0.2">
      <c r="A51" s="33" t="s">
        <v>232</v>
      </c>
      <c r="B51" s="36" t="s">
        <v>28</v>
      </c>
      <c r="C51" s="17">
        <f>SUM('Annville:LCCD-Tires'!C51)</f>
        <v>0</v>
      </c>
      <c r="D51" s="17">
        <f>SUM('Annville:LCCD-Tires'!D51)</f>
        <v>0</v>
      </c>
      <c r="E51" s="17">
        <f>SUM('Annville:LCCD-Tires'!E51)</f>
        <v>271.33</v>
      </c>
      <c r="F51" s="17">
        <f>SUM('Annville:LCCD-Tires'!F51)</f>
        <v>0</v>
      </c>
    </row>
    <row r="52" spans="1:13" ht="13.15" customHeight="1" x14ac:dyDescent="0.2">
      <c r="A52" s="48" t="s">
        <v>22</v>
      </c>
      <c r="B52" s="49" t="s">
        <v>23</v>
      </c>
      <c r="C52" s="17">
        <f>SUM('Annville:LCCD-Tires'!C52)</f>
        <v>19.8</v>
      </c>
      <c r="D52" s="17">
        <f>SUM('Annville:LCCD-Tires'!D52)</f>
        <v>0</v>
      </c>
      <c r="E52" s="17">
        <f>SUM('Annville:LCCD-Tires'!E52)</f>
        <v>6.06</v>
      </c>
      <c r="F52" s="17">
        <f>SUM('Annville:LCCD-Tires'!F52)</f>
        <v>0</v>
      </c>
    </row>
    <row r="53" spans="1:13" ht="13.15" customHeight="1" x14ac:dyDescent="0.2">
      <c r="A53" s="33" t="s">
        <v>214</v>
      </c>
      <c r="B53" s="35" t="s">
        <v>215</v>
      </c>
      <c r="C53" s="17">
        <f>SUM('Annville:LCCD-Tires'!C53)</f>
        <v>0</v>
      </c>
      <c r="D53" s="17">
        <f>SUM('Annville:LCCD-Tires'!D53)</f>
        <v>0</v>
      </c>
      <c r="E53" s="17">
        <f>SUM('Annville:LCCD-Tires'!E53)</f>
        <v>23.98</v>
      </c>
      <c r="F53" s="17">
        <f>SUM('Annville:LCCD-Tires'!F53)</f>
        <v>1.86</v>
      </c>
    </row>
    <row r="54" spans="1:13" ht="13.15" customHeight="1" x14ac:dyDescent="0.2">
      <c r="A54" s="33" t="s">
        <v>216</v>
      </c>
      <c r="B54" s="35" t="s">
        <v>217</v>
      </c>
      <c r="C54" s="17">
        <f>SUM('Annville:LCCD-Tires'!C54)</f>
        <v>0</v>
      </c>
      <c r="D54" s="17">
        <f>SUM('Annville:LCCD-Tires'!D54)</f>
        <v>84.04</v>
      </c>
      <c r="E54" s="17">
        <f>SUM('Annville:LCCD-Tires'!E54)</f>
        <v>333.56</v>
      </c>
      <c r="F54" s="17">
        <f>SUM('Annville:LCCD-Tires'!F54)</f>
        <v>39.410000000000004</v>
      </c>
    </row>
    <row r="55" spans="1:13" ht="13.15" customHeight="1" x14ac:dyDescent="0.2">
      <c r="A55" s="33" t="s">
        <v>218</v>
      </c>
      <c r="B55" s="35" t="s">
        <v>219</v>
      </c>
      <c r="C55" s="17">
        <f>SUM('Annville:LCCD-Tires'!C55)</f>
        <v>0</v>
      </c>
      <c r="D55" s="17">
        <f>SUM('Annville:LCCD-Tires'!D55)</f>
        <v>0.22775000000000001</v>
      </c>
      <c r="E55" s="17">
        <f>SUM('Annville:LCCD-Tires'!E55)</f>
        <v>1.45</v>
      </c>
      <c r="F55" s="17">
        <f>SUM('Annville:LCCD-Tires'!F55)</f>
        <v>0</v>
      </c>
    </row>
    <row r="56" spans="1:13" ht="13.15" customHeight="1" x14ac:dyDescent="0.2">
      <c r="A56" s="48" t="s">
        <v>220</v>
      </c>
      <c r="B56" s="49" t="s">
        <v>221</v>
      </c>
      <c r="C56" s="17">
        <f>SUM('Annville:LCCD-Tires'!C56)</f>
        <v>0</v>
      </c>
      <c r="D56" s="17">
        <f>SUM('Annville:LCCD-Tires'!D56)</f>
        <v>180</v>
      </c>
      <c r="E56" s="17">
        <f>SUM('Annville:LCCD-Tires'!E56)</f>
        <v>53.82</v>
      </c>
      <c r="F56" s="17">
        <f>SUM('Annville:LCCD-Tires'!F56)</f>
        <v>0</v>
      </c>
    </row>
    <row r="57" spans="1:13" ht="13.15" customHeight="1" x14ac:dyDescent="0.2">
      <c r="A57" s="48" t="s">
        <v>222</v>
      </c>
      <c r="B57" s="49" t="s">
        <v>223</v>
      </c>
      <c r="C57" s="17">
        <f>SUM('Annville:LCCD-Tires'!C57)</f>
        <v>0</v>
      </c>
      <c r="D57" s="17">
        <f>SUM('Annville:LCCD-Tires'!D57)</f>
        <v>3.7499999999999999E-2</v>
      </c>
      <c r="E57" s="17">
        <f>SUM('Annville:LCCD-Tires'!E57)</f>
        <v>1.4600000000000002</v>
      </c>
      <c r="F57" s="17">
        <f>SUM('Annville:LCCD-Tires'!F57)</f>
        <v>0</v>
      </c>
    </row>
    <row r="58" spans="1:13" ht="13.15" customHeight="1" x14ac:dyDescent="0.2">
      <c r="A58" s="33" t="s">
        <v>224</v>
      </c>
      <c r="B58" s="35" t="s">
        <v>225</v>
      </c>
      <c r="C58" s="17">
        <f>SUM('Annville:LCCD-Tires'!C58)</f>
        <v>0</v>
      </c>
      <c r="D58" s="17">
        <f>SUM('Annville:LCCD-Tires'!D58)</f>
        <v>0</v>
      </c>
      <c r="E58" s="17">
        <f>SUM('Annville:LCCD-Tires'!E58)</f>
        <v>415.84000000000003</v>
      </c>
      <c r="F58" s="17">
        <f>SUM('Annville:LCCD-Tires'!F58)</f>
        <v>60</v>
      </c>
    </row>
    <row r="59" spans="1:13" ht="13.15" customHeight="1" x14ac:dyDescent="0.2">
      <c r="A59" s="33" t="s">
        <v>226</v>
      </c>
      <c r="B59" s="35" t="s">
        <v>227</v>
      </c>
      <c r="C59" s="17">
        <f>SUM('Annville:LCCD-Tires'!C59)</f>
        <v>0</v>
      </c>
      <c r="D59" s="17">
        <f>SUM('Annville:LCCD-Tires'!D59)</f>
        <v>0</v>
      </c>
      <c r="E59" s="17">
        <f>SUM('Annville:LCCD-Tires'!E59)</f>
        <v>39.54</v>
      </c>
      <c r="F59" s="17">
        <f>SUM('Annville:LCCD-Tires'!F59)</f>
        <v>0</v>
      </c>
    </row>
    <row r="60" spans="1:13" ht="13.15" customHeight="1" x14ac:dyDescent="0.2">
      <c r="A60" s="33" t="s">
        <v>228</v>
      </c>
      <c r="B60" s="35" t="s">
        <v>229</v>
      </c>
      <c r="C60" s="17">
        <f>SUM('Annville:LCCD-Tires'!C60)</f>
        <v>0</v>
      </c>
      <c r="D60" s="17">
        <f>SUM('Annville:LCCD-Tires'!D60)</f>
        <v>0</v>
      </c>
      <c r="E60" s="17">
        <f>SUM('Annville:LCCD-Tires'!E60)</f>
        <v>57.220000000000006</v>
      </c>
      <c r="F60" s="17">
        <f>SUM('Annville:LCCD-Tires'!F60)</f>
        <v>0</v>
      </c>
    </row>
    <row r="61" spans="1:13" ht="13.15" customHeight="1" x14ac:dyDescent="0.2">
      <c r="A61" s="33" t="s">
        <v>181</v>
      </c>
      <c r="B61" s="35" t="s">
        <v>185</v>
      </c>
      <c r="C61" s="17">
        <f>SUM('Annville:LCCD-Tires'!C61)</f>
        <v>0</v>
      </c>
      <c r="D61" s="17">
        <f>SUM('Annville:LCCD-Tires'!D61)</f>
        <v>0</v>
      </c>
      <c r="E61" s="17">
        <f>SUM('Annville:LCCD-Tires'!E61)</f>
        <v>731.18000000000006</v>
      </c>
      <c r="F61" s="17">
        <f>SUM('Annville:LCCD-Tires'!F61)</f>
        <v>0</v>
      </c>
    </row>
    <row r="62" spans="1:13" ht="13.15" customHeight="1" x14ac:dyDescent="0.2">
      <c r="A62" s="33" t="s">
        <v>54</v>
      </c>
      <c r="B62" s="35" t="s">
        <v>55</v>
      </c>
      <c r="C62" s="17">
        <f>SUM('Annville:LCCD-Tires'!C62)</f>
        <v>48</v>
      </c>
      <c r="D62" s="17">
        <f>SUM('Annville:LCCD-Tires'!D62)</f>
        <v>41.78</v>
      </c>
      <c r="E62" s="17">
        <f>SUM('Annville:LCCD-Tires'!E62)</f>
        <v>4198.04</v>
      </c>
      <c r="F62" s="17">
        <f>SUM('Annville:LCCD-Tires'!F62)</f>
        <v>0</v>
      </c>
    </row>
    <row r="63" spans="1:13" ht="13.15" customHeight="1" x14ac:dyDescent="0.2">
      <c r="A63" s="43" t="s">
        <v>187</v>
      </c>
      <c r="B63" s="35" t="s">
        <v>186</v>
      </c>
      <c r="C63" s="17">
        <f>SUM('Annville:LCCD-Tires'!C63)</f>
        <v>7543.0066666666671</v>
      </c>
      <c r="D63" s="17">
        <f>SUM('Annville:LCCD-Tires'!D63)</f>
        <v>14099.579999999998</v>
      </c>
      <c r="E63" s="17">
        <f>SUM('Annville:LCCD-Tires'!E63)</f>
        <v>99.31</v>
      </c>
      <c r="F63" s="17">
        <f>SUM('Annville:LCCD-Tires'!F63)</f>
        <v>0</v>
      </c>
    </row>
    <row r="64" spans="1:13" ht="15.75" x14ac:dyDescent="0.25">
      <c r="A64" s="52">
        <f>SUM(C64:F64)</f>
        <v>90763.836226666666</v>
      </c>
      <c r="B64" s="29"/>
      <c r="C64" s="30">
        <f>SUM(C6:C63)</f>
        <v>11565.046466666667</v>
      </c>
      <c r="D64" s="30">
        <f>SUM(D6:D63)</f>
        <v>20016.49525</v>
      </c>
      <c r="E64" s="30">
        <f>SUM(E6:E63)</f>
        <v>36445.22451</v>
      </c>
      <c r="F64" s="30">
        <f>SUM(F6:F63)</f>
        <v>22737.07</v>
      </c>
      <c r="H64" s="16"/>
      <c r="I64" s="16"/>
      <c r="J64" s="16"/>
      <c r="K64" s="16"/>
      <c r="L64" s="16"/>
      <c r="M64" s="16"/>
    </row>
    <row r="65" spans="1:17" ht="15" customHeight="1" x14ac:dyDescent="0.2">
      <c r="A65" s="6"/>
      <c r="B65" s="7"/>
      <c r="C65" s="6"/>
      <c r="D65" s="6"/>
      <c r="E65" s="6"/>
      <c r="F65" s="6"/>
    </row>
    <row r="66" spans="1:17" ht="15" customHeight="1" x14ac:dyDescent="0.2">
      <c r="A66" s="6"/>
      <c r="B66" s="7"/>
      <c r="C66" s="6"/>
      <c r="D66" s="6"/>
      <c r="E66" s="6"/>
      <c r="F66" s="6"/>
    </row>
    <row r="67" spans="1:17" ht="15" customHeight="1" x14ac:dyDescent="0.2">
      <c r="A67" s="6"/>
      <c r="B67" s="7"/>
      <c r="C67" s="6"/>
      <c r="D67" s="6"/>
      <c r="E67" s="6"/>
      <c r="F67" s="6"/>
    </row>
    <row r="68" spans="1:17" ht="15" customHeight="1" x14ac:dyDescent="0.2">
      <c r="A68" s="6"/>
      <c r="B68" s="7"/>
      <c r="C68" s="6"/>
      <c r="D68" s="6"/>
      <c r="E68" s="6"/>
      <c r="F68" s="6"/>
    </row>
    <row r="69" spans="1:17" ht="15" customHeight="1" x14ac:dyDescent="0.2">
      <c r="A69" s="6"/>
      <c r="B69" s="8"/>
      <c r="C69" s="6"/>
      <c r="D69" s="6"/>
      <c r="E69" s="6"/>
      <c r="F69" s="6"/>
    </row>
    <row r="70" spans="1:17" ht="15" customHeight="1" x14ac:dyDescent="0.2">
      <c r="A70" s="6"/>
      <c r="B70" s="8"/>
      <c r="C70" s="6"/>
      <c r="D70" s="6"/>
      <c r="E70" s="6"/>
      <c r="F70" s="6"/>
    </row>
    <row r="71" spans="1:17" ht="11.45" customHeight="1" x14ac:dyDescent="0.2">
      <c r="B71" s="2"/>
    </row>
    <row r="72" spans="1:17" ht="11.45" customHeight="1" x14ac:dyDescent="0.2">
      <c r="B72" s="2"/>
    </row>
    <row r="73" spans="1:17" ht="11.45" customHeight="1" x14ac:dyDescent="0.2">
      <c r="B73" s="2"/>
    </row>
    <row r="74" spans="1:17" ht="11.45" customHeight="1" x14ac:dyDescent="0.2">
      <c r="B74" s="2"/>
    </row>
    <row r="75" spans="1:17" ht="11.45" customHeight="1" x14ac:dyDescent="0.2">
      <c r="B75" s="2"/>
    </row>
    <row r="76" spans="1:17" ht="11.45" customHeight="1" x14ac:dyDescent="0.2">
      <c r="B76" s="2"/>
    </row>
    <row r="77" spans="1:17" ht="11.45" customHeight="1" x14ac:dyDescent="0.2">
      <c r="B77" s="2"/>
      <c r="Q77" s="1" t="s">
        <v>259</v>
      </c>
    </row>
    <row r="78" spans="1:17" ht="11.45" customHeight="1" x14ac:dyDescent="0.2">
      <c r="B78" s="2"/>
    </row>
    <row r="79" spans="1:17" ht="11.45" customHeight="1" x14ac:dyDescent="0.2">
      <c r="B79" s="2"/>
    </row>
    <row r="80" spans="1:17" ht="11.45" customHeight="1" x14ac:dyDescent="0.2">
      <c r="B80" s="2"/>
    </row>
    <row r="81" spans="2:2" ht="11.45" customHeight="1" x14ac:dyDescent="0.2">
      <c r="B81" s="2"/>
    </row>
    <row r="82" spans="2:2" ht="11.45" customHeight="1" x14ac:dyDescent="0.2">
      <c r="B82" s="2"/>
    </row>
    <row r="83" spans="2:2" ht="11.45" customHeight="1" x14ac:dyDescent="0.2">
      <c r="B83" s="2"/>
    </row>
    <row r="84" spans="2:2" ht="11.45" customHeight="1" x14ac:dyDescent="0.2">
      <c r="B84" s="2"/>
    </row>
    <row r="85" spans="2:2" ht="11.45" customHeight="1" x14ac:dyDescent="0.2">
      <c r="B85" s="2"/>
    </row>
    <row r="86" spans="2:2" ht="11.45" customHeight="1" x14ac:dyDescent="0.2">
      <c r="B86" s="2"/>
    </row>
    <row r="87" spans="2:2" ht="11.45" customHeight="1" x14ac:dyDescent="0.2">
      <c r="B87" s="2"/>
    </row>
    <row r="88" spans="2:2" ht="11.45" customHeight="1" x14ac:dyDescent="0.2">
      <c r="B88" s="2"/>
    </row>
    <row r="89" spans="2:2" ht="11.45" customHeight="1" x14ac:dyDescent="0.2">
      <c r="B89" s="2"/>
    </row>
    <row r="90" spans="2:2" ht="11.45" customHeight="1" x14ac:dyDescent="0.2">
      <c r="B90" s="2"/>
    </row>
    <row r="91" spans="2:2" ht="11.45" customHeight="1" x14ac:dyDescent="0.2">
      <c r="B91" s="2"/>
    </row>
    <row r="92" spans="2:2" ht="11.45" customHeight="1" x14ac:dyDescent="0.2">
      <c r="B92" s="2"/>
    </row>
    <row r="93" spans="2:2" ht="11.45" customHeight="1" x14ac:dyDescent="0.2">
      <c r="B93" s="2"/>
    </row>
    <row r="94" spans="2:2" ht="11.45" customHeight="1" x14ac:dyDescent="0.2">
      <c r="B94" s="2"/>
    </row>
    <row r="95" spans="2:2" ht="11.45" customHeight="1" x14ac:dyDescent="0.2">
      <c r="B95" s="2"/>
    </row>
    <row r="96" spans="2:2" ht="11.45" customHeight="1" x14ac:dyDescent="0.2">
      <c r="B96" s="2"/>
    </row>
    <row r="97" spans="2:2" ht="11.45" customHeight="1" x14ac:dyDescent="0.2">
      <c r="B97" s="2"/>
    </row>
    <row r="98" spans="2:2" ht="11.45" customHeight="1" x14ac:dyDescent="0.2">
      <c r="B98" s="2"/>
    </row>
    <row r="99" spans="2:2" ht="11.45" customHeight="1" x14ac:dyDescent="0.2">
      <c r="B99" s="2"/>
    </row>
    <row r="100" spans="2:2" ht="11.45" customHeight="1" x14ac:dyDescent="0.2">
      <c r="B100" s="2"/>
    </row>
    <row r="101" spans="2:2" ht="11.45" customHeight="1" x14ac:dyDescent="0.2">
      <c r="B101" s="2"/>
    </row>
    <row r="102" spans="2:2" ht="11.45" customHeight="1" x14ac:dyDescent="0.2">
      <c r="B102" s="2"/>
    </row>
    <row r="103" spans="2:2" ht="11.45" customHeight="1" x14ac:dyDescent="0.2">
      <c r="B103" s="2"/>
    </row>
    <row r="104" spans="2:2" ht="11.45" customHeight="1" x14ac:dyDescent="0.2">
      <c r="B104" s="2"/>
    </row>
    <row r="105" spans="2:2" ht="11.45" customHeight="1" x14ac:dyDescent="0.2">
      <c r="B105" s="2"/>
    </row>
    <row r="106" spans="2:2" ht="11.45" customHeight="1" x14ac:dyDescent="0.2">
      <c r="B106" s="2"/>
    </row>
    <row r="107" spans="2:2" ht="11.45" customHeight="1" x14ac:dyDescent="0.2">
      <c r="B107" s="2"/>
    </row>
    <row r="108" spans="2:2" ht="11.45" customHeight="1" x14ac:dyDescent="0.2">
      <c r="B108" s="2"/>
    </row>
    <row r="109" spans="2:2" ht="11.45" customHeight="1" x14ac:dyDescent="0.2">
      <c r="B109" s="2"/>
    </row>
    <row r="110" spans="2:2" ht="11.45" customHeight="1" x14ac:dyDescent="0.2">
      <c r="B110" s="2"/>
    </row>
    <row r="111" spans="2:2" ht="11.45" customHeight="1" x14ac:dyDescent="0.2">
      <c r="B111" s="2"/>
    </row>
    <row r="112" spans="2:2" ht="11.45" customHeight="1" x14ac:dyDescent="0.2">
      <c r="B112" s="2"/>
    </row>
    <row r="113" spans="2:2" ht="11.45" customHeight="1" x14ac:dyDescent="0.2">
      <c r="B113" s="2"/>
    </row>
    <row r="114" spans="2:2" ht="11.45" customHeight="1" x14ac:dyDescent="0.2">
      <c r="B114" s="2"/>
    </row>
    <row r="115" spans="2:2" ht="11.45" customHeight="1" x14ac:dyDescent="0.2">
      <c r="B115" s="2"/>
    </row>
    <row r="116" spans="2:2" ht="11.45" customHeight="1" x14ac:dyDescent="0.2">
      <c r="B116" s="2"/>
    </row>
    <row r="117" spans="2:2" ht="11.45" customHeight="1" x14ac:dyDescent="0.2">
      <c r="B117" s="2"/>
    </row>
    <row r="118" spans="2:2" ht="11.45" customHeight="1" x14ac:dyDescent="0.2">
      <c r="B118" s="2"/>
    </row>
    <row r="119" spans="2:2" ht="11.45" customHeight="1" x14ac:dyDescent="0.2">
      <c r="B119" s="2"/>
    </row>
    <row r="120" spans="2:2" ht="11.45" customHeight="1" x14ac:dyDescent="0.2">
      <c r="B120" s="2"/>
    </row>
    <row r="121" spans="2:2" ht="11.45" customHeight="1" x14ac:dyDescent="0.2">
      <c r="B121" s="2"/>
    </row>
    <row r="122" spans="2:2" ht="11.45" customHeight="1" x14ac:dyDescent="0.2">
      <c r="B122" s="2"/>
    </row>
    <row r="123" spans="2:2" ht="11.45" customHeight="1" x14ac:dyDescent="0.2">
      <c r="B123" s="2"/>
    </row>
    <row r="124" spans="2:2" ht="11.45" customHeight="1" x14ac:dyDescent="0.2">
      <c r="B124" s="2"/>
    </row>
    <row r="125" spans="2:2" ht="11.45" customHeight="1" x14ac:dyDescent="0.2">
      <c r="B125" s="2"/>
    </row>
    <row r="126" spans="2:2" ht="11.45" customHeight="1" x14ac:dyDescent="0.2">
      <c r="B126" s="2"/>
    </row>
    <row r="127" spans="2:2" ht="11.45" customHeight="1" x14ac:dyDescent="0.2">
      <c r="B127" s="2"/>
    </row>
    <row r="128" spans="2:2" ht="11.45" customHeight="1" x14ac:dyDescent="0.2">
      <c r="B128" s="2"/>
    </row>
    <row r="129" spans="2:2" ht="11.45" customHeight="1" x14ac:dyDescent="0.2">
      <c r="B129" s="2"/>
    </row>
    <row r="130" spans="2:2" ht="11.45" customHeight="1" x14ac:dyDescent="0.2">
      <c r="B130" s="2"/>
    </row>
    <row r="131" spans="2:2" ht="11.45" customHeight="1" x14ac:dyDescent="0.2">
      <c r="B131" s="2"/>
    </row>
    <row r="132" spans="2:2" ht="11.45" customHeight="1" x14ac:dyDescent="0.2">
      <c r="B132" s="2"/>
    </row>
    <row r="133" spans="2:2" ht="11.45" customHeight="1" x14ac:dyDescent="0.2">
      <c r="B133" s="2"/>
    </row>
    <row r="134" spans="2:2" ht="11.45" customHeight="1" x14ac:dyDescent="0.2">
      <c r="B134" s="2"/>
    </row>
    <row r="135" spans="2:2" ht="11.45" customHeight="1" x14ac:dyDescent="0.2">
      <c r="B135" s="2"/>
    </row>
    <row r="136" spans="2:2" ht="11.45" customHeight="1" x14ac:dyDescent="0.2">
      <c r="B136" s="2"/>
    </row>
    <row r="137" spans="2:2" ht="11.45" customHeight="1" x14ac:dyDescent="0.2">
      <c r="B137" s="2"/>
    </row>
    <row r="138" spans="2:2" ht="11.45" customHeight="1" x14ac:dyDescent="0.2">
      <c r="B138" s="2"/>
    </row>
    <row r="139" spans="2:2" ht="11.45" customHeight="1" x14ac:dyDescent="0.2">
      <c r="B139" s="2"/>
    </row>
    <row r="140" spans="2:2" ht="11.45" customHeight="1" x14ac:dyDescent="0.2">
      <c r="B140" s="2"/>
    </row>
    <row r="141" spans="2:2" ht="11.45" customHeight="1" x14ac:dyDescent="0.2">
      <c r="B141" s="2"/>
    </row>
    <row r="142" spans="2:2" ht="11.45" customHeight="1" x14ac:dyDescent="0.2">
      <c r="B142" s="2"/>
    </row>
    <row r="143" spans="2:2" ht="11.45" customHeight="1" x14ac:dyDescent="0.2">
      <c r="B143" s="2"/>
    </row>
    <row r="144" spans="2:2" ht="11.45" customHeight="1" x14ac:dyDescent="0.2">
      <c r="B144" s="2"/>
    </row>
    <row r="145" spans="2:2" ht="11.45" customHeight="1" x14ac:dyDescent="0.2">
      <c r="B145" s="2"/>
    </row>
    <row r="146" spans="2:2" ht="11.45" customHeight="1" x14ac:dyDescent="0.2">
      <c r="B146" s="2"/>
    </row>
    <row r="147" spans="2:2" ht="11.45" customHeight="1" x14ac:dyDescent="0.2">
      <c r="B147" s="2"/>
    </row>
    <row r="148" spans="2:2" ht="11.45" customHeight="1" x14ac:dyDescent="0.2">
      <c r="B148" s="2"/>
    </row>
    <row r="149" spans="2:2" ht="11.45" customHeight="1" x14ac:dyDescent="0.2">
      <c r="B149" s="2"/>
    </row>
    <row r="150" spans="2:2" ht="11.45" customHeight="1" x14ac:dyDescent="0.2">
      <c r="B150" s="2"/>
    </row>
    <row r="151" spans="2:2" ht="11.45" customHeight="1" x14ac:dyDescent="0.2">
      <c r="B151" s="2"/>
    </row>
    <row r="152" spans="2:2" ht="11.45" customHeight="1" x14ac:dyDescent="0.2">
      <c r="B152" s="2"/>
    </row>
    <row r="153" spans="2:2" ht="11.45" customHeight="1" x14ac:dyDescent="0.2">
      <c r="B153" s="2"/>
    </row>
    <row r="154" spans="2:2" ht="11.45" customHeight="1" x14ac:dyDescent="0.2">
      <c r="B154" s="2"/>
    </row>
    <row r="155" spans="2:2" ht="11.45" customHeight="1" x14ac:dyDescent="0.2">
      <c r="B155" s="2"/>
    </row>
    <row r="156" spans="2:2" ht="11.45" customHeight="1" x14ac:dyDescent="0.2">
      <c r="B156" s="2"/>
    </row>
    <row r="157" spans="2:2" ht="11.45" customHeight="1" x14ac:dyDescent="0.2">
      <c r="B157" s="2"/>
    </row>
    <row r="158" spans="2:2" ht="11.45" customHeight="1" x14ac:dyDescent="0.2">
      <c r="B158" s="2"/>
    </row>
    <row r="159" spans="2:2" ht="11.45" customHeight="1" x14ac:dyDescent="0.2">
      <c r="B159" s="2"/>
    </row>
    <row r="160" spans="2:2" ht="11.45" customHeight="1" x14ac:dyDescent="0.2">
      <c r="B160" s="2"/>
    </row>
    <row r="161" spans="2:2" ht="11.45" customHeight="1" x14ac:dyDescent="0.2">
      <c r="B161" s="2"/>
    </row>
    <row r="162" spans="2:2" ht="11.45" customHeight="1" x14ac:dyDescent="0.2">
      <c r="B162" s="2"/>
    </row>
    <row r="163" spans="2:2" ht="11.45" customHeight="1" x14ac:dyDescent="0.2">
      <c r="B163" s="2"/>
    </row>
    <row r="164" spans="2:2" ht="11.45" customHeight="1" x14ac:dyDescent="0.2">
      <c r="B164" s="2"/>
    </row>
    <row r="165" spans="2:2" ht="11.45" customHeight="1" x14ac:dyDescent="0.2">
      <c r="B165" s="2"/>
    </row>
    <row r="166" spans="2:2" ht="11.45" customHeight="1" x14ac:dyDescent="0.2">
      <c r="B166" s="2"/>
    </row>
    <row r="167" spans="2:2" ht="11.45" customHeight="1" x14ac:dyDescent="0.2">
      <c r="B167" s="2"/>
    </row>
    <row r="168" spans="2:2" ht="11.45" customHeight="1" x14ac:dyDescent="0.2">
      <c r="B168" s="2"/>
    </row>
    <row r="169" spans="2:2" ht="11.45" customHeight="1" x14ac:dyDescent="0.2">
      <c r="B169" s="2"/>
    </row>
    <row r="170" spans="2:2" ht="11.45" customHeight="1" x14ac:dyDescent="0.2">
      <c r="B170" s="2"/>
    </row>
    <row r="171" spans="2:2" ht="11.45" customHeight="1" x14ac:dyDescent="0.2">
      <c r="B171" s="2"/>
    </row>
    <row r="172" spans="2:2" ht="11.45" customHeight="1" x14ac:dyDescent="0.2">
      <c r="B172" s="2"/>
    </row>
    <row r="173" spans="2:2" ht="11.45" customHeight="1" x14ac:dyDescent="0.2">
      <c r="B173" s="2"/>
    </row>
    <row r="174" spans="2:2" ht="11.45" customHeight="1" x14ac:dyDescent="0.2">
      <c r="B174" s="2"/>
    </row>
    <row r="175" spans="2:2" ht="11.45" customHeight="1" x14ac:dyDescent="0.2">
      <c r="B175" s="2"/>
    </row>
    <row r="176" spans="2:2" ht="11.45" customHeight="1" x14ac:dyDescent="0.2">
      <c r="B176" s="2"/>
    </row>
    <row r="177" spans="2:2" ht="11.45" customHeight="1" x14ac:dyDescent="0.2">
      <c r="B177" s="2"/>
    </row>
    <row r="178" spans="2:2" ht="11.45" customHeight="1" x14ac:dyDescent="0.2">
      <c r="B178" s="2"/>
    </row>
    <row r="179" spans="2:2" ht="11.45" customHeight="1" x14ac:dyDescent="0.2">
      <c r="B179" s="2"/>
    </row>
    <row r="180" spans="2:2" ht="11.45" customHeight="1" x14ac:dyDescent="0.2">
      <c r="B180" s="2"/>
    </row>
    <row r="181" spans="2:2" ht="11.45" customHeight="1" x14ac:dyDescent="0.2">
      <c r="B181" s="2"/>
    </row>
    <row r="182" spans="2:2" ht="11.45" customHeight="1" x14ac:dyDescent="0.2">
      <c r="B182" s="2"/>
    </row>
    <row r="183" spans="2:2" ht="11.45" customHeight="1" x14ac:dyDescent="0.2">
      <c r="B183" s="2"/>
    </row>
    <row r="184" spans="2:2" ht="11.45" customHeight="1" x14ac:dyDescent="0.2">
      <c r="B184" s="2"/>
    </row>
    <row r="185" spans="2:2" ht="11.45" customHeight="1" x14ac:dyDescent="0.2">
      <c r="B185" s="2"/>
    </row>
    <row r="186" spans="2:2" ht="11.45" customHeight="1" x14ac:dyDescent="0.2">
      <c r="B186" s="2"/>
    </row>
    <row r="187" spans="2:2" ht="11.45" customHeight="1" x14ac:dyDescent="0.2">
      <c r="B187" s="2"/>
    </row>
    <row r="188" spans="2:2" ht="11.45" customHeight="1" x14ac:dyDescent="0.2">
      <c r="B188" s="2"/>
    </row>
    <row r="189" spans="2:2" ht="11.45" customHeight="1" x14ac:dyDescent="0.2">
      <c r="B189" s="2"/>
    </row>
    <row r="190" spans="2:2" ht="11.45" customHeight="1" x14ac:dyDescent="0.2">
      <c r="B190" s="2"/>
    </row>
    <row r="191" spans="2:2" ht="11.45" customHeight="1" x14ac:dyDescent="0.2">
      <c r="B191" s="2"/>
    </row>
    <row r="192" spans="2:2" ht="11.45" customHeight="1" x14ac:dyDescent="0.2">
      <c r="B192" s="2"/>
    </row>
  </sheetData>
  <phoneticPr fontId="0" type="noConversion"/>
  <pageMargins left="0.5" right="0.25" top="0.75" bottom="0.25" header="0.25" footer="0.33"/>
  <pageSetup paperSize="5" scale="96" orientation="portrait" r:id="rId1"/>
  <headerFooter alignWithMargins="0">
    <oddHeader xml:space="preserve">&amp;C&amp;24 2022 Municipal Recycling Report&amp;10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193"/>
  <sheetViews>
    <sheetView topLeftCell="A36" workbookViewId="0">
      <selection activeCell="H64" sqref="H64"/>
    </sheetView>
  </sheetViews>
  <sheetFormatPr defaultRowHeight="11.45" customHeight="1" x14ac:dyDescent="0.2"/>
  <cols>
    <col min="1" max="1" width="61.140625" style="1" customWidth="1"/>
    <col min="2" max="2" width="5.7109375" style="1" customWidth="1"/>
    <col min="3" max="6" width="8.7109375" style="1" customWidth="1"/>
    <col min="7" max="16384" width="9.140625" style="1"/>
  </cols>
  <sheetData>
    <row r="1" spans="1:6" ht="25.5" x14ac:dyDescent="0.2">
      <c r="A1" s="50" t="s">
        <v>239</v>
      </c>
      <c r="B1" s="50" t="s">
        <v>1</v>
      </c>
      <c r="C1" s="51" t="s">
        <v>235</v>
      </c>
      <c r="D1" s="51" t="s">
        <v>237</v>
      </c>
      <c r="E1" s="51" t="s">
        <v>236</v>
      </c>
      <c r="F1" s="51" t="s">
        <v>238</v>
      </c>
    </row>
    <row r="2" spans="1:6" ht="12.75" x14ac:dyDescent="0.2">
      <c r="A2" s="9" t="s">
        <v>62</v>
      </c>
      <c r="B2" s="10">
        <v>38</v>
      </c>
      <c r="C2" s="18" t="s">
        <v>59</v>
      </c>
      <c r="D2" s="18" t="s">
        <v>61</v>
      </c>
      <c r="E2" s="18" t="s">
        <v>60</v>
      </c>
      <c r="F2" s="18" t="s">
        <v>61</v>
      </c>
    </row>
    <row r="3" spans="1:6" ht="15.75" x14ac:dyDescent="0.25">
      <c r="A3" s="13" t="s">
        <v>78</v>
      </c>
      <c r="B3" s="14">
        <v>907</v>
      </c>
      <c r="C3" s="18" t="s">
        <v>59</v>
      </c>
      <c r="D3" s="18" t="s">
        <v>61</v>
      </c>
      <c r="E3" s="18" t="s">
        <v>60</v>
      </c>
      <c r="F3" s="18" t="s">
        <v>61</v>
      </c>
    </row>
    <row r="4" spans="1:6" ht="12.75" x14ac:dyDescent="0.2">
      <c r="A4" s="9" t="s">
        <v>57</v>
      </c>
      <c r="B4" s="11"/>
      <c r="C4" s="18" t="s">
        <v>59</v>
      </c>
      <c r="D4" s="18" t="s">
        <v>59</v>
      </c>
      <c r="E4" s="18" t="s">
        <v>60</v>
      </c>
      <c r="F4" s="18" t="s">
        <v>59</v>
      </c>
    </row>
    <row r="5" spans="1:6" ht="12.75" x14ac:dyDescent="0.2">
      <c r="A5" s="9" t="s">
        <v>58</v>
      </c>
      <c r="B5" s="11"/>
      <c r="C5" s="18" t="s">
        <v>59</v>
      </c>
      <c r="D5" s="18" t="s">
        <v>59</v>
      </c>
      <c r="E5" s="18" t="s">
        <v>59</v>
      </c>
      <c r="F5" s="18" t="s">
        <v>59</v>
      </c>
    </row>
    <row r="6" spans="1:6" ht="13.15" customHeight="1" x14ac:dyDescent="0.2">
      <c r="A6" s="42" t="s">
        <v>174</v>
      </c>
      <c r="B6" s="35" t="s">
        <v>63</v>
      </c>
      <c r="C6" s="12"/>
      <c r="D6" s="12"/>
      <c r="E6" s="12"/>
      <c r="F6" s="12"/>
    </row>
    <row r="7" spans="1:6" ht="13.15" customHeight="1" x14ac:dyDescent="0.2">
      <c r="A7" s="42" t="s">
        <v>175</v>
      </c>
      <c r="B7" s="35" t="s">
        <v>56</v>
      </c>
      <c r="C7" s="12"/>
      <c r="D7" s="12"/>
      <c r="E7" s="12"/>
      <c r="F7" s="12"/>
    </row>
    <row r="8" spans="1:6" ht="13.15" customHeight="1" x14ac:dyDescent="0.2">
      <c r="A8" s="33" t="s">
        <v>4</v>
      </c>
      <c r="B8" s="35" t="s">
        <v>5</v>
      </c>
      <c r="C8" s="12"/>
      <c r="D8" s="12"/>
      <c r="E8" s="12"/>
      <c r="F8" s="12"/>
    </row>
    <row r="9" spans="1:6" ht="13.15" customHeight="1" x14ac:dyDescent="0.2">
      <c r="A9" s="33" t="s">
        <v>230</v>
      </c>
      <c r="B9" s="35" t="s">
        <v>182</v>
      </c>
      <c r="C9" s="12"/>
      <c r="D9" s="12"/>
      <c r="E9" s="12"/>
      <c r="F9" s="12"/>
    </row>
    <row r="10" spans="1:6" ht="13.15" customHeight="1" x14ac:dyDescent="0.2">
      <c r="A10" s="33" t="s">
        <v>176</v>
      </c>
      <c r="B10" s="35" t="s">
        <v>38</v>
      </c>
      <c r="C10" s="12"/>
      <c r="D10" s="12"/>
      <c r="E10" s="12"/>
      <c r="F10" s="12"/>
    </row>
    <row r="11" spans="1:6" ht="13.15" customHeight="1" x14ac:dyDescent="0.2">
      <c r="A11" s="33" t="s">
        <v>177</v>
      </c>
      <c r="B11" s="35" t="s">
        <v>41</v>
      </c>
      <c r="C11" s="12"/>
      <c r="D11" s="12"/>
      <c r="E11" s="12"/>
      <c r="F11" s="12"/>
    </row>
    <row r="12" spans="1:6" ht="13.15" customHeight="1" x14ac:dyDescent="0.2">
      <c r="A12" s="33" t="s">
        <v>39</v>
      </c>
      <c r="B12" s="35" t="s">
        <v>40</v>
      </c>
      <c r="C12" s="12"/>
      <c r="D12" s="12"/>
      <c r="E12" s="12"/>
      <c r="F12" s="12"/>
    </row>
    <row r="13" spans="1:6" ht="13.15" customHeight="1" x14ac:dyDescent="0.2">
      <c r="A13" s="33" t="s">
        <v>178</v>
      </c>
      <c r="B13" s="35" t="s">
        <v>42</v>
      </c>
      <c r="C13" s="12"/>
      <c r="D13" s="12"/>
      <c r="E13" s="12"/>
      <c r="F13" s="12"/>
    </row>
    <row r="14" spans="1:6" ht="13.15" customHeight="1" x14ac:dyDescent="0.2">
      <c r="A14" s="33" t="s">
        <v>43</v>
      </c>
      <c r="B14" s="35" t="s">
        <v>44</v>
      </c>
      <c r="C14" s="12"/>
      <c r="D14" s="12"/>
      <c r="E14" s="12"/>
      <c r="F14" s="12"/>
    </row>
    <row r="15" spans="1:6" ht="13.15" customHeight="1" x14ac:dyDescent="0.2">
      <c r="A15" s="33" t="s">
        <v>7</v>
      </c>
      <c r="B15" s="35" t="s">
        <v>8</v>
      </c>
      <c r="C15" s="12"/>
      <c r="D15" s="12"/>
      <c r="E15" s="12"/>
      <c r="F15" s="12"/>
    </row>
    <row r="16" spans="1:6" ht="13.15" customHeight="1" x14ac:dyDescent="0.2">
      <c r="A16" s="33" t="s">
        <v>188</v>
      </c>
      <c r="B16" s="35" t="s">
        <v>2</v>
      </c>
      <c r="C16" s="12"/>
      <c r="D16" s="12"/>
      <c r="E16" s="12"/>
      <c r="F16" s="12"/>
    </row>
    <row r="17" spans="1:6" ht="13.15" customHeight="1" x14ac:dyDescent="0.2">
      <c r="A17" s="33" t="s">
        <v>189</v>
      </c>
      <c r="B17" s="35" t="s">
        <v>10</v>
      </c>
      <c r="C17" s="12"/>
      <c r="D17" s="12"/>
      <c r="E17" s="12"/>
      <c r="F17" s="12"/>
    </row>
    <row r="18" spans="1:6" ht="13.15" customHeight="1" x14ac:dyDescent="0.2">
      <c r="A18" s="33" t="s">
        <v>190</v>
      </c>
      <c r="B18" s="35" t="s">
        <v>31</v>
      </c>
      <c r="C18" s="12"/>
      <c r="D18" s="12"/>
      <c r="E18" s="12"/>
      <c r="F18" s="12"/>
    </row>
    <row r="19" spans="1:6" ht="13.15" customHeight="1" x14ac:dyDescent="0.2">
      <c r="A19" s="33" t="s">
        <v>191</v>
      </c>
      <c r="B19" s="35" t="s">
        <v>3</v>
      </c>
      <c r="C19" s="12"/>
      <c r="D19" s="12"/>
      <c r="E19" s="12"/>
      <c r="F19" s="12"/>
    </row>
    <row r="20" spans="1:6" ht="13.15" customHeight="1" x14ac:dyDescent="0.2">
      <c r="A20" s="33" t="s">
        <v>192</v>
      </c>
      <c r="B20" s="36" t="s">
        <v>9</v>
      </c>
      <c r="C20" s="12"/>
      <c r="D20" s="12"/>
      <c r="E20" s="12"/>
      <c r="F20" s="12"/>
    </row>
    <row r="21" spans="1:6" ht="13.15" customHeight="1" x14ac:dyDescent="0.2">
      <c r="A21" s="33" t="s">
        <v>193</v>
      </c>
      <c r="B21" s="36" t="s">
        <v>32</v>
      </c>
      <c r="C21" s="12"/>
      <c r="D21" s="12"/>
      <c r="E21" s="12"/>
      <c r="F21" s="12"/>
    </row>
    <row r="22" spans="1:6" ht="13.15" customHeight="1" x14ac:dyDescent="0.2">
      <c r="A22" s="33" t="s">
        <v>194</v>
      </c>
      <c r="B22" s="36" t="s">
        <v>33</v>
      </c>
      <c r="C22" s="12"/>
      <c r="D22" s="12"/>
      <c r="E22" s="12"/>
      <c r="F22" s="12"/>
    </row>
    <row r="23" spans="1:6" ht="13.15" customHeight="1" x14ac:dyDescent="0.2">
      <c r="A23" s="33" t="s">
        <v>195</v>
      </c>
      <c r="B23" s="36" t="s">
        <v>34</v>
      </c>
      <c r="C23" s="12"/>
      <c r="D23" s="12"/>
      <c r="E23" s="12"/>
      <c r="F23" s="12"/>
    </row>
    <row r="24" spans="1:6" ht="13.15" customHeight="1" x14ac:dyDescent="0.2">
      <c r="A24" s="33" t="s">
        <v>196</v>
      </c>
      <c r="B24" s="36" t="s">
        <v>35</v>
      </c>
      <c r="C24" s="12"/>
      <c r="D24" s="12"/>
      <c r="E24" s="12"/>
      <c r="F24" s="12"/>
    </row>
    <row r="25" spans="1:6" ht="13.15" customHeight="1" x14ac:dyDescent="0.2">
      <c r="A25" s="33" t="s">
        <v>197</v>
      </c>
      <c r="B25" s="36" t="s">
        <v>36</v>
      </c>
      <c r="C25" s="12"/>
      <c r="D25" s="12"/>
      <c r="E25" s="12"/>
      <c r="F25" s="12"/>
    </row>
    <row r="26" spans="1:6" ht="13.15" customHeight="1" x14ac:dyDescent="0.2">
      <c r="A26" s="33" t="s">
        <v>198</v>
      </c>
      <c r="B26" s="36" t="s">
        <v>37</v>
      </c>
      <c r="C26" s="12"/>
      <c r="D26" s="12"/>
      <c r="E26" s="12"/>
      <c r="F26" s="12"/>
    </row>
    <row r="27" spans="1:6" ht="13.15" customHeight="1" x14ac:dyDescent="0.2">
      <c r="A27" s="33" t="s">
        <v>231</v>
      </c>
      <c r="B27" s="36" t="s">
        <v>53</v>
      </c>
      <c r="C27" s="12"/>
      <c r="D27" s="12"/>
      <c r="E27" s="12"/>
      <c r="F27" s="12"/>
    </row>
    <row r="28" spans="1:6" ht="13.15" customHeight="1" x14ac:dyDescent="0.2">
      <c r="A28" s="33" t="s">
        <v>179</v>
      </c>
      <c r="B28" s="35" t="s">
        <v>29</v>
      </c>
      <c r="C28" s="12"/>
      <c r="D28" s="12"/>
      <c r="E28" s="12"/>
      <c r="F28" s="12"/>
    </row>
    <row r="29" spans="1:6" ht="13.15" customHeight="1" x14ac:dyDescent="0.2">
      <c r="A29" s="43" t="s">
        <v>180</v>
      </c>
      <c r="B29" s="35" t="s">
        <v>11</v>
      </c>
      <c r="C29" s="12"/>
      <c r="D29" s="12"/>
      <c r="E29" s="12"/>
      <c r="F29" s="12"/>
    </row>
    <row r="30" spans="1:6" ht="13.15" customHeight="1" x14ac:dyDescent="0.2">
      <c r="A30" s="33" t="s">
        <v>18</v>
      </c>
      <c r="B30" s="35" t="s">
        <v>19</v>
      </c>
      <c r="C30" s="12"/>
      <c r="D30" s="12"/>
      <c r="E30" s="12"/>
      <c r="F30" s="12"/>
    </row>
    <row r="31" spans="1:6" ht="13.15" customHeight="1" x14ac:dyDescent="0.2">
      <c r="A31" s="33" t="s">
        <v>12</v>
      </c>
      <c r="B31" s="35" t="s">
        <v>13</v>
      </c>
      <c r="C31" s="12"/>
      <c r="D31" s="12"/>
      <c r="E31" s="12"/>
      <c r="F31" s="12"/>
    </row>
    <row r="32" spans="1:6" ht="13.15" customHeight="1" x14ac:dyDescent="0.2">
      <c r="A32" s="33" t="s">
        <v>16</v>
      </c>
      <c r="B32" s="35" t="s">
        <v>17</v>
      </c>
      <c r="C32" s="12"/>
      <c r="D32" s="12"/>
      <c r="E32" s="12"/>
      <c r="F32" s="12"/>
    </row>
    <row r="33" spans="1:6" ht="13.15" customHeight="1" x14ac:dyDescent="0.2">
      <c r="A33" s="33" t="s">
        <v>14</v>
      </c>
      <c r="B33" s="35" t="s">
        <v>15</v>
      </c>
      <c r="C33" s="12"/>
      <c r="D33" s="12"/>
      <c r="E33" s="12"/>
      <c r="F33" s="12"/>
    </row>
    <row r="34" spans="1:6" ht="13.15" customHeight="1" x14ac:dyDescent="0.2">
      <c r="A34" s="33" t="s">
        <v>20</v>
      </c>
      <c r="B34" s="35" t="s">
        <v>21</v>
      </c>
      <c r="C34" s="12"/>
      <c r="D34" s="12"/>
      <c r="E34" s="12"/>
      <c r="F34" s="12"/>
    </row>
    <row r="35" spans="1:6" ht="13.15" customHeight="1" x14ac:dyDescent="0.2">
      <c r="A35" s="33" t="s">
        <v>199</v>
      </c>
      <c r="B35" s="36" t="s">
        <v>45</v>
      </c>
      <c r="C35" s="12"/>
      <c r="D35" s="12"/>
      <c r="E35" s="12"/>
      <c r="F35" s="12"/>
    </row>
    <row r="36" spans="1:6" ht="13.15" customHeight="1" x14ac:dyDescent="0.2">
      <c r="A36" s="33" t="s">
        <v>200</v>
      </c>
      <c r="B36" s="36" t="s">
        <v>46</v>
      </c>
      <c r="C36" s="12"/>
      <c r="D36" s="12"/>
      <c r="E36" s="12"/>
      <c r="F36" s="12"/>
    </row>
    <row r="37" spans="1:6" ht="13.15" customHeight="1" x14ac:dyDescent="0.2">
      <c r="A37" s="33" t="s">
        <v>201</v>
      </c>
      <c r="B37" s="36" t="s">
        <v>47</v>
      </c>
      <c r="C37" s="12"/>
      <c r="D37" s="12"/>
      <c r="E37" s="12"/>
      <c r="F37" s="12"/>
    </row>
    <row r="38" spans="1:6" ht="13.15" customHeight="1" x14ac:dyDescent="0.2">
      <c r="A38" s="33" t="s">
        <v>202</v>
      </c>
      <c r="B38" s="36" t="s">
        <v>48</v>
      </c>
      <c r="C38" s="12"/>
      <c r="D38" s="12"/>
      <c r="E38" s="12"/>
      <c r="F38" s="12"/>
    </row>
    <row r="39" spans="1:6" ht="13.15" customHeight="1" x14ac:dyDescent="0.2">
      <c r="A39" s="33" t="s">
        <v>203</v>
      </c>
      <c r="B39" s="36" t="s">
        <v>49</v>
      </c>
      <c r="C39" s="12"/>
      <c r="D39" s="12"/>
      <c r="E39" s="12"/>
      <c r="F39" s="12"/>
    </row>
    <row r="40" spans="1:6" ht="13.15" customHeight="1" x14ac:dyDescent="0.2">
      <c r="A40" s="33" t="s">
        <v>204</v>
      </c>
      <c r="B40" s="36" t="s">
        <v>50</v>
      </c>
      <c r="C40" s="12"/>
      <c r="D40" s="12"/>
      <c r="E40" s="12"/>
      <c r="F40" s="12"/>
    </row>
    <row r="41" spans="1:6" ht="13.15" customHeight="1" x14ac:dyDescent="0.2">
      <c r="A41" s="33" t="s">
        <v>205</v>
      </c>
      <c r="B41" s="36" t="s">
        <v>51</v>
      </c>
      <c r="C41" s="12"/>
      <c r="D41" s="12"/>
      <c r="E41" s="12"/>
      <c r="F41" s="12"/>
    </row>
    <row r="42" spans="1:6" ht="13.15" customHeight="1" x14ac:dyDescent="0.2">
      <c r="A42" s="33" t="s">
        <v>206</v>
      </c>
      <c r="B42" s="36" t="s">
        <v>52</v>
      </c>
      <c r="C42" s="12"/>
      <c r="D42" s="12"/>
      <c r="E42" s="12"/>
      <c r="F42" s="12"/>
    </row>
    <row r="43" spans="1:6" ht="13.15" customHeight="1" x14ac:dyDescent="0.2">
      <c r="A43" s="33" t="s">
        <v>207</v>
      </c>
      <c r="B43" s="36" t="s">
        <v>6</v>
      </c>
      <c r="C43" s="12"/>
      <c r="D43" s="12"/>
      <c r="E43" s="12"/>
      <c r="F43" s="12"/>
    </row>
    <row r="44" spans="1:6" ht="13.15" customHeight="1" x14ac:dyDescent="0.2">
      <c r="A44" s="33" t="s">
        <v>233</v>
      </c>
      <c r="B44" s="36" t="s">
        <v>183</v>
      </c>
      <c r="C44" s="12"/>
      <c r="D44" s="12"/>
      <c r="E44" s="12"/>
      <c r="F44" s="12"/>
    </row>
    <row r="45" spans="1:6" ht="13.15" customHeight="1" x14ac:dyDescent="0.2">
      <c r="A45" s="33" t="s">
        <v>208</v>
      </c>
      <c r="B45" s="36" t="s">
        <v>184</v>
      </c>
      <c r="C45" s="12"/>
      <c r="D45" s="12"/>
      <c r="E45" s="12"/>
      <c r="F45" s="12"/>
    </row>
    <row r="46" spans="1:6" ht="13.15" customHeight="1" x14ac:dyDescent="0.2">
      <c r="A46" s="33" t="s">
        <v>209</v>
      </c>
      <c r="B46" s="36" t="s">
        <v>24</v>
      </c>
      <c r="C46" s="12"/>
      <c r="D46" s="12"/>
      <c r="E46" s="12"/>
      <c r="F46" s="12"/>
    </row>
    <row r="47" spans="1:6" ht="13.15" customHeight="1" x14ac:dyDescent="0.2">
      <c r="A47" s="33" t="s">
        <v>210</v>
      </c>
      <c r="B47" s="36" t="s">
        <v>25</v>
      </c>
      <c r="C47" s="12"/>
      <c r="D47" s="12"/>
      <c r="E47" s="12"/>
      <c r="F47" s="12"/>
    </row>
    <row r="48" spans="1:6" ht="13.15" customHeight="1" x14ac:dyDescent="0.2">
      <c r="A48" s="33" t="s">
        <v>211</v>
      </c>
      <c r="B48" s="36" t="s">
        <v>26</v>
      </c>
      <c r="C48" s="12"/>
      <c r="D48" s="12"/>
      <c r="E48" s="12"/>
      <c r="F48" s="12"/>
    </row>
    <row r="49" spans="1:7" ht="13.15" customHeight="1" x14ac:dyDescent="0.2">
      <c r="A49" s="33" t="s">
        <v>212</v>
      </c>
      <c r="B49" s="36" t="s">
        <v>27</v>
      </c>
      <c r="C49" s="12"/>
      <c r="D49" s="12"/>
      <c r="E49" s="12"/>
      <c r="F49" s="12"/>
    </row>
    <row r="50" spans="1:7" ht="13.15" customHeight="1" x14ac:dyDescent="0.2">
      <c r="A50" s="33" t="s">
        <v>213</v>
      </c>
      <c r="B50" s="36" t="s">
        <v>30</v>
      </c>
      <c r="C50" s="12"/>
      <c r="D50" s="12"/>
      <c r="E50" s="12"/>
      <c r="F50" s="12"/>
    </row>
    <row r="51" spans="1:7" ht="13.15" customHeight="1" x14ac:dyDescent="0.2">
      <c r="A51" s="33" t="s">
        <v>232</v>
      </c>
      <c r="B51" s="36" t="s">
        <v>28</v>
      </c>
      <c r="C51" s="12"/>
      <c r="D51" s="12"/>
      <c r="E51" s="12"/>
      <c r="F51" s="12"/>
    </row>
    <row r="52" spans="1:7" ht="13.15" customHeight="1" x14ac:dyDescent="0.2">
      <c r="A52" s="48" t="s">
        <v>22</v>
      </c>
      <c r="B52" s="49" t="s">
        <v>23</v>
      </c>
      <c r="C52" s="12"/>
      <c r="D52" s="12"/>
      <c r="E52" s="12"/>
      <c r="F52" s="12"/>
    </row>
    <row r="53" spans="1:7" ht="13.15" customHeight="1" x14ac:dyDescent="0.2">
      <c r="A53" s="33" t="s">
        <v>214</v>
      </c>
      <c r="B53" s="35" t="s">
        <v>215</v>
      </c>
      <c r="C53" s="12"/>
      <c r="D53" s="12"/>
      <c r="E53" s="12"/>
      <c r="F53" s="12"/>
    </row>
    <row r="54" spans="1:7" ht="13.15" customHeight="1" x14ac:dyDescent="0.2">
      <c r="A54" s="33" t="s">
        <v>216</v>
      </c>
      <c r="B54" s="35" t="s">
        <v>217</v>
      </c>
      <c r="C54" s="12"/>
      <c r="D54" s="12"/>
      <c r="E54" s="12"/>
      <c r="F54" s="12"/>
    </row>
    <row r="55" spans="1:7" ht="13.15" customHeight="1" x14ac:dyDescent="0.2">
      <c r="A55" s="33" t="s">
        <v>218</v>
      </c>
      <c r="B55" s="35" t="s">
        <v>219</v>
      </c>
      <c r="C55" s="12"/>
      <c r="D55" s="12"/>
      <c r="E55" s="12"/>
      <c r="F55" s="12"/>
    </row>
    <row r="56" spans="1:7" ht="13.15" customHeight="1" x14ac:dyDescent="0.2">
      <c r="A56" s="48" t="s">
        <v>220</v>
      </c>
      <c r="B56" s="49" t="s">
        <v>221</v>
      </c>
      <c r="C56" s="12"/>
      <c r="D56" s="12"/>
      <c r="E56" s="12"/>
      <c r="F56" s="12"/>
    </row>
    <row r="57" spans="1:7" ht="13.15" customHeight="1" x14ac:dyDescent="0.2">
      <c r="A57" s="48" t="s">
        <v>222</v>
      </c>
      <c r="B57" s="49" t="s">
        <v>223</v>
      </c>
      <c r="C57" s="12"/>
      <c r="D57" s="12"/>
      <c r="E57" s="12"/>
      <c r="F57" s="12"/>
    </row>
    <row r="58" spans="1:7" ht="13.15" customHeight="1" x14ac:dyDescent="0.2">
      <c r="A58" s="33" t="s">
        <v>224</v>
      </c>
      <c r="B58" s="35" t="s">
        <v>225</v>
      </c>
      <c r="C58" s="12"/>
      <c r="D58" s="12"/>
      <c r="E58" s="12"/>
      <c r="F58" s="12"/>
    </row>
    <row r="59" spans="1:7" ht="13.15" customHeight="1" x14ac:dyDescent="0.2">
      <c r="A59" s="33" t="s">
        <v>226</v>
      </c>
      <c r="B59" s="35" t="s">
        <v>227</v>
      </c>
      <c r="C59" s="12"/>
      <c r="D59" s="12"/>
      <c r="E59" s="12"/>
      <c r="F59" s="12"/>
    </row>
    <row r="60" spans="1:7" ht="13.15" customHeight="1" x14ac:dyDescent="0.2">
      <c r="A60" s="42" t="s">
        <v>228</v>
      </c>
      <c r="B60" s="35" t="s">
        <v>229</v>
      </c>
      <c r="C60" s="12"/>
      <c r="D60" s="12"/>
      <c r="E60" s="12"/>
      <c r="F60" s="12"/>
    </row>
    <row r="61" spans="1:7" ht="13.15" customHeight="1" x14ac:dyDescent="0.2">
      <c r="A61" s="33" t="s">
        <v>181</v>
      </c>
      <c r="B61" s="35" t="s">
        <v>185</v>
      </c>
      <c r="C61" s="12"/>
      <c r="D61" s="12"/>
      <c r="E61" s="12"/>
      <c r="F61" s="12"/>
    </row>
    <row r="62" spans="1:7" ht="13.15" customHeight="1" x14ac:dyDescent="0.2">
      <c r="A62" s="33" t="s">
        <v>54</v>
      </c>
      <c r="B62" s="35" t="s">
        <v>55</v>
      </c>
      <c r="C62" s="12"/>
      <c r="D62" s="12"/>
      <c r="E62" s="12"/>
      <c r="F62" s="12"/>
    </row>
    <row r="63" spans="1:7" ht="13.15" customHeight="1" x14ac:dyDescent="0.2">
      <c r="A63" s="43" t="s">
        <v>187</v>
      </c>
      <c r="B63" s="35" t="s">
        <v>186</v>
      </c>
      <c r="C63" s="12"/>
      <c r="D63" s="12"/>
      <c r="E63" s="12"/>
      <c r="F63" s="12"/>
    </row>
    <row r="64" spans="1:7" ht="13.15" customHeight="1" x14ac:dyDescent="0.2">
      <c r="A64" s="4"/>
      <c r="B64" s="5"/>
      <c r="C64" s="25">
        <f>SUM(C6:C63)</f>
        <v>0</v>
      </c>
      <c r="D64" s="25">
        <f>SUM(D6:D63)</f>
        <v>0</v>
      </c>
      <c r="E64" s="25">
        <f>SUM(E6:E63)</f>
        <v>0</v>
      </c>
      <c r="F64" s="25">
        <f>SUM(F6:F63)</f>
        <v>0</v>
      </c>
      <c r="G64" s="32">
        <f>SUM(C64:F64)</f>
        <v>0</v>
      </c>
    </row>
    <row r="65" spans="1:6" ht="13.15" customHeight="1" x14ac:dyDescent="0.2">
      <c r="A65" s="4"/>
      <c r="B65" s="5"/>
      <c r="C65" s="25"/>
      <c r="D65" s="25"/>
      <c r="E65" s="25"/>
      <c r="F65" s="25"/>
    </row>
    <row r="66" spans="1:6" ht="15" customHeight="1" x14ac:dyDescent="0.2">
      <c r="A66" s="6" t="s">
        <v>71</v>
      </c>
      <c r="B66" s="7" t="s">
        <v>64</v>
      </c>
      <c r="C66" s="19"/>
      <c r="D66" s="19"/>
      <c r="E66" s="20"/>
      <c r="F66" s="19"/>
    </row>
    <row r="67" spans="1:6" ht="15" customHeight="1" x14ac:dyDescent="0.2">
      <c r="A67" s="6" t="s">
        <v>65</v>
      </c>
      <c r="B67" s="7" t="s">
        <v>66</v>
      </c>
      <c r="C67" s="19"/>
      <c r="D67" s="19"/>
      <c r="E67" s="20"/>
      <c r="F67" s="19"/>
    </row>
    <row r="68" spans="1:6" ht="15" customHeight="1" x14ac:dyDescent="0.2">
      <c r="A68" s="6" t="s">
        <v>67</v>
      </c>
      <c r="B68" s="7" t="s">
        <v>68</v>
      </c>
      <c r="C68" s="19"/>
      <c r="D68" s="19"/>
      <c r="E68" s="28"/>
      <c r="F68" s="19"/>
    </row>
    <row r="69" spans="1:6" ht="15" customHeight="1" x14ac:dyDescent="0.2">
      <c r="A69" s="6" t="s">
        <v>73</v>
      </c>
      <c r="B69" s="7" t="s">
        <v>72</v>
      </c>
      <c r="C69" s="19"/>
      <c r="D69" s="19"/>
      <c r="E69" s="22"/>
      <c r="F69" s="19"/>
    </row>
    <row r="70" spans="1:6" ht="15" customHeight="1" x14ac:dyDescent="0.2">
      <c r="A70" s="6" t="s">
        <v>69</v>
      </c>
      <c r="B70" s="8" t="s">
        <v>74</v>
      </c>
      <c r="C70" s="19"/>
      <c r="D70" s="19"/>
      <c r="E70" s="20"/>
      <c r="F70" s="19"/>
    </row>
    <row r="71" spans="1:6" ht="15" customHeight="1" x14ac:dyDescent="0.2">
      <c r="A71" s="6" t="s">
        <v>70</v>
      </c>
      <c r="B71" s="8"/>
      <c r="C71" s="19"/>
      <c r="D71" s="19"/>
      <c r="E71" s="22"/>
      <c r="F71" s="19"/>
    </row>
    <row r="72" spans="1:6" ht="11.45" customHeight="1" x14ac:dyDescent="0.2">
      <c r="B72" s="2"/>
    </row>
    <row r="73" spans="1:6" ht="11.45" customHeight="1" x14ac:dyDescent="0.2">
      <c r="B73" s="2"/>
    </row>
    <row r="74" spans="1:6" ht="11.45" customHeight="1" x14ac:dyDescent="0.2">
      <c r="B74" s="2"/>
    </row>
    <row r="75" spans="1:6" ht="11.45" customHeight="1" x14ac:dyDescent="0.2">
      <c r="B75" s="2"/>
    </row>
    <row r="76" spans="1:6" ht="11.45" customHeight="1" x14ac:dyDescent="0.2">
      <c r="B76" s="2"/>
    </row>
    <row r="77" spans="1:6" ht="11.45" customHeight="1" x14ac:dyDescent="0.2">
      <c r="B77" s="2"/>
    </row>
    <row r="78" spans="1:6" ht="11.45" customHeight="1" x14ac:dyDescent="0.2">
      <c r="B78" s="2"/>
    </row>
    <row r="79" spans="1:6" ht="11.45" customHeight="1" x14ac:dyDescent="0.2">
      <c r="B79" s="2"/>
    </row>
    <row r="80" spans="1:6" ht="11.45" customHeight="1" x14ac:dyDescent="0.2">
      <c r="B80" s="2"/>
    </row>
    <row r="81" spans="2:2" ht="11.45" customHeight="1" x14ac:dyDescent="0.2">
      <c r="B81" s="2"/>
    </row>
    <row r="82" spans="2:2" ht="11.45" customHeight="1" x14ac:dyDescent="0.2">
      <c r="B82" s="2"/>
    </row>
    <row r="83" spans="2:2" ht="11.45" customHeight="1" x14ac:dyDescent="0.2">
      <c r="B83" s="2"/>
    </row>
    <row r="84" spans="2:2" ht="11.45" customHeight="1" x14ac:dyDescent="0.2">
      <c r="B84" s="2"/>
    </row>
    <row r="85" spans="2:2" ht="11.45" customHeight="1" x14ac:dyDescent="0.2">
      <c r="B85" s="2"/>
    </row>
    <row r="86" spans="2:2" ht="11.45" customHeight="1" x14ac:dyDescent="0.2">
      <c r="B86" s="2"/>
    </row>
    <row r="87" spans="2:2" ht="11.45" customHeight="1" x14ac:dyDescent="0.2">
      <c r="B87" s="2"/>
    </row>
    <row r="88" spans="2:2" ht="11.45" customHeight="1" x14ac:dyDescent="0.2">
      <c r="B88" s="2"/>
    </row>
    <row r="89" spans="2:2" ht="11.45" customHeight="1" x14ac:dyDescent="0.2">
      <c r="B89" s="2"/>
    </row>
    <row r="90" spans="2:2" ht="11.45" customHeight="1" x14ac:dyDescent="0.2">
      <c r="B90" s="2"/>
    </row>
    <row r="91" spans="2:2" ht="11.45" customHeight="1" x14ac:dyDescent="0.2">
      <c r="B91" s="2"/>
    </row>
    <row r="92" spans="2:2" ht="11.45" customHeight="1" x14ac:dyDescent="0.2">
      <c r="B92" s="2"/>
    </row>
    <row r="93" spans="2:2" ht="11.45" customHeight="1" x14ac:dyDescent="0.2">
      <c r="B93" s="2"/>
    </row>
    <row r="94" spans="2:2" ht="11.45" customHeight="1" x14ac:dyDescent="0.2">
      <c r="B94" s="2"/>
    </row>
    <row r="95" spans="2:2" ht="11.45" customHeight="1" x14ac:dyDescent="0.2">
      <c r="B95" s="2"/>
    </row>
    <row r="96" spans="2:2" ht="11.45" customHeight="1" x14ac:dyDescent="0.2">
      <c r="B96" s="2"/>
    </row>
    <row r="97" spans="2:2" ht="11.45" customHeight="1" x14ac:dyDescent="0.2">
      <c r="B97" s="2"/>
    </row>
    <row r="98" spans="2:2" ht="11.45" customHeight="1" x14ac:dyDescent="0.2">
      <c r="B98" s="2"/>
    </row>
    <row r="99" spans="2:2" ht="11.45" customHeight="1" x14ac:dyDescent="0.2">
      <c r="B99" s="2"/>
    </row>
    <row r="100" spans="2:2" ht="11.45" customHeight="1" x14ac:dyDescent="0.2">
      <c r="B100" s="2"/>
    </row>
    <row r="101" spans="2:2" ht="11.45" customHeight="1" x14ac:dyDescent="0.2">
      <c r="B101" s="2"/>
    </row>
    <row r="102" spans="2:2" ht="11.45" customHeight="1" x14ac:dyDescent="0.2">
      <c r="B102" s="2"/>
    </row>
    <row r="103" spans="2:2" ht="11.45" customHeight="1" x14ac:dyDescent="0.2">
      <c r="B103" s="2"/>
    </row>
    <row r="104" spans="2:2" ht="11.45" customHeight="1" x14ac:dyDescent="0.2">
      <c r="B104" s="2"/>
    </row>
    <row r="105" spans="2:2" ht="11.45" customHeight="1" x14ac:dyDescent="0.2">
      <c r="B105" s="2"/>
    </row>
    <row r="106" spans="2:2" ht="11.45" customHeight="1" x14ac:dyDescent="0.2">
      <c r="B106" s="2"/>
    </row>
    <row r="107" spans="2:2" ht="11.45" customHeight="1" x14ac:dyDescent="0.2">
      <c r="B107" s="2"/>
    </row>
    <row r="108" spans="2:2" ht="11.45" customHeight="1" x14ac:dyDescent="0.2">
      <c r="B108" s="2"/>
    </row>
    <row r="109" spans="2:2" ht="11.45" customHeight="1" x14ac:dyDescent="0.2">
      <c r="B109" s="2"/>
    </row>
    <row r="110" spans="2:2" ht="11.45" customHeight="1" x14ac:dyDescent="0.2">
      <c r="B110" s="2"/>
    </row>
    <row r="111" spans="2:2" ht="11.45" customHeight="1" x14ac:dyDescent="0.2">
      <c r="B111" s="2"/>
    </row>
    <row r="112" spans="2:2" ht="11.45" customHeight="1" x14ac:dyDescent="0.2">
      <c r="B112" s="2"/>
    </row>
    <row r="113" spans="2:2" ht="11.45" customHeight="1" x14ac:dyDescent="0.2">
      <c r="B113" s="2"/>
    </row>
    <row r="114" spans="2:2" ht="11.45" customHeight="1" x14ac:dyDescent="0.2">
      <c r="B114" s="2"/>
    </row>
    <row r="115" spans="2:2" ht="11.45" customHeight="1" x14ac:dyDescent="0.2">
      <c r="B115" s="2"/>
    </row>
    <row r="116" spans="2:2" ht="11.45" customHeight="1" x14ac:dyDescent="0.2">
      <c r="B116" s="2"/>
    </row>
    <row r="117" spans="2:2" ht="11.45" customHeight="1" x14ac:dyDescent="0.2">
      <c r="B117" s="2"/>
    </row>
    <row r="118" spans="2:2" ht="11.45" customHeight="1" x14ac:dyDescent="0.2">
      <c r="B118" s="2"/>
    </row>
    <row r="119" spans="2:2" ht="11.45" customHeight="1" x14ac:dyDescent="0.2">
      <c r="B119" s="2"/>
    </row>
    <row r="120" spans="2:2" ht="11.45" customHeight="1" x14ac:dyDescent="0.2">
      <c r="B120" s="2"/>
    </row>
    <row r="121" spans="2:2" ht="11.45" customHeight="1" x14ac:dyDescent="0.2">
      <c r="B121" s="2"/>
    </row>
    <row r="122" spans="2:2" ht="11.45" customHeight="1" x14ac:dyDescent="0.2">
      <c r="B122" s="2"/>
    </row>
    <row r="123" spans="2:2" ht="11.45" customHeight="1" x14ac:dyDescent="0.2">
      <c r="B123" s="2"/>
    </row>
    <row r="124" spans="2:2" ht="11.45" customHeight="1" x14ac:dyDescent="0.2">
      <c r="B124" s="2"/>
    </row>
    <row r="125" spans="2:2" ht="11.45" customHeight="1" x14ac:dyDescent="0.2">
      <c r="B125" s="2"/>
    </row>
    <row r="126" spans="2:2" ht="11.45" customHeight="1" x14ac:dyDescent="0.2">
      <c r="B126" s="2"/>
    </row>
    <row r="127" spans="2:2" ht="11.45" customHeight="1" x14ac:dyDescent="0.2">
      <c r="B127" s="2"/>
    </row>
    <row r="128" spans="2:2" ht="11.45" customHeight="1" x14ac:dyDescent="0.2">
      <c r="B128" s="2"/>
    </row>
    <row r="129" spans="2:2" ht="11.45" customHeight="1" x14ac:dyDescent="0.2">
      <c r="B129" s="2"/>
    </row>
    <row r="130" spans="2:2" ht="11.45" customHeight="1" x14ac:dyDescent="0.2">
      <c r="B130" s="2"/>
    </row>
    <row r="131" spans="2:2" ht="11.45" customHeight="1" x14ac:dyDescent="0.2">
      <c r="B131" s="2"/>
    </row>
    <row r="132" spans="2:2" ht="11.45" customHeight="1" x14ac:dyDescent="0.2">
      <c r="B132" s="2"/>
    </row>
    <row r="133" spans="2:2" ht="11.45" customHeight="1" x14ac:dyDescent="0.2">
      <c r="B133" s="2"/>
    </row>
    <row r="134" spans="2:2" ht="11.45" customHeight="1" x14ac:dyDescent="0.2">
      <c r="B134" s="2"/>
    </row>
    <row r="135" spans="2:2" ht="11.45" customHeight="1" x14ac:dyDescent="0.2">
      <c r="B135" s="2"/>
    </row>
    <row r="136" spans="2:2" ht="11.45" customHeight="1" x14ac:dyDescent="0.2">
      <c r="B136" s="2"/>
    </row>
    <row r="137" spans="2:2" ht="11.45" customHeight="1" x14ac:dyDescent="0.2">
      <c r="B137" s="2"/>
    </row>
    <row r="138" spans="2:2" ht="11.45" customHeight="1" x14ac:dyDescent="0.2">
      <c r="B138" s="2"/>
    </row>
    <row r="139" spans="2:2" ht="11.45" customHeight="1" x14ac:dyDescent="0.2">
      <c r="B139" s="2"/>
    </row>
    <row r="140" spans="2:2" ht="11.45" customHeight="1" x14ac:dyDescent="0.2">
      <c r="B140" s="2"/>
    </row>
    <row r="141" spans="2:2" ht="11.45" customHeight="1" x14ac:dyDescent="0.2">
      <c r="B141" s="2"/>
    </row>
    <row r="142" spans="2:2" ht="11.45" customHeight="1" x14ac:dyDescent="0.2">
      <c r="B142" s="2"/>
    </row>
    <row r="143" spans="2:2" ht="11.45" customHeight="1" x14ac:dyDescent="0.2">
      <c r="B143" s="2"/>
    </row>
    <row r="144" spans="2:2" ht="11.45" customHeight="1" x14ac:dyDescent="0.2">
      <c r="B144" s="2"/>
    </row>
    <row r="145" spans="2:2" ht="11.45" customHeight="1" x14ac:dyDescent="0.2">
      <c r="B145" s="2"/>
    </row>
    <row r="146" spans="2:2" ht="11.45" customHeight="1" x14ac:dyDescent="0.2">
      <c r="B146" s="2"/>
    </row>
    <row r="147" spans="2:2" ht="11.45" customHeight="1" x14ac:dyDescent="0.2">
      <c r="B147" s="2"/>
    </row>
    <row r="148" spans="2:2" ht="11.45" customHeight="1" x14ac:dyDescent="0.2">
      <c r="B148" s="2"/>
    </row>
    <row r="149" spans="2:2" ht="11.45" customHeight="1" x14ac:dyDescent="0.2">
      <c r="B149" s="2"/>
    </row>
    <row r="150" spans="2:2" ht="11.45" customHeight="1" x14ac:dyDescent="0.2">
      <c r="B150" s="2"/>
    </row>
    <row r="151" spans="2:2" ht="11.45" customHeight="1" x14ac:dyDescent="0.2">
      <c r="B151" s="2"/>
    </row>
    <row r="152" spans="2:2" ht="11.45" customHeight="1" x14ac:dyDescent="0.2">
      <c r="B152" s="2"/>
    </row>
    <row r="153" spans="2:2" ht="11.45" customHeight="1" x14ac:dyDescent="0.2">
      <c r="B153" s="2"/>
    </row>
    <row r="154" spans="2:2" ht="11.45" customHeight="1" x14ac:dyDescent="0.2">
      <c r="B154" s="2"/>
    </row>
    <row r="155" spans="2:2" ht="11.45" customHeight="1" x14ac:dyDescent="0.2">
      <c r="B155" s="2"/>
    </row>
    <row r="156" spans="2:2" ht="11.45" customHeight="1" x14ac:dyDescent="0.2">
      <c r="B156" s="2"/>
    </row>
    <row r="157" spans="2:2" ht="11.45" customHeight="1" x14ac:dyDescent="0.2">
      <c r="B157" s="2"/>
    </row>
    <row r="158" spans="2:2" ht="11.45" customHeight="1" x14ac:dyDescent="0.2">
      <c r="B158" s="2"/>
    </row>
    <row r="159" spans="2:2" ht="11.45" customHeight="1" x14ac:dyDescent="0.2">
      <c r="B159" s="2"/>
    </row>
    <row r="160" spans="2:2" ht="11.45" customHeight="1" x14ac:dyDescent="0.2">
      <c r="B160" s="2"/>
    </row>
    <row r="161" spans="2:2" ht="11.45" customHeight="1" x14ac:dyDescent="0.2">
      <c r="B161" s="2"/>
    </row>
    <row r="162" spans="2:2" ht="11.45" customHeight="1" x14ac:dyDescent="0.2">
      <c r="B162" s="2"/>
    </row>
    <row r="163" spans="2:2" ht="11.45" customHeight="1" x14ac:dyDescent="0.2">
      <c r="B163" s="2"/>
    </row>
    <row r="164" spans="2:2" ht="11.45" customHeight="1" x14ac:dyDescent="0.2">
      <c r="B164" s="2"/>
    </row>
    <row r="165" spans="2:2" ht="11.45" customHeight="1" x14ac:dyDescent="0.2">
      <c r="B165" s="2"/>
    </row>
    <row r="166" spans="2:2" ht="11.45" customHeight="1" x14ac:dyDescent="0.2">
      <c r="B166" s="2"/>
    </row>
    <row r="167" spans="2:2" ht="11.45" customHeight="1" x14ac:dyDescent="0.2">
      <c r="B167" s="2"/>
    </row>
    <row r="168" spans="2:2" ht="11.45" customHeight="1" x14ac:dyDescent="0.2">
      <c r="B168" s="2"/>
    </row>
    <row r="169" spans="2:2" ht="11.45" customHeight="1" x14ac:dyDescent="0.2">
      <c r="B169" s="2"/>
    </row>
    <row r="170" spans="2:2" ht="11.45" customHeight="1" x14ac:dyDescent="0.2">
      <c r="B170" s="2"/>
    </row>
    <row r="171" spans="2:2" ht="11.45" customHeight="1" x14ac:dyDescent="0.2">
      <c r="B171" s="2"/>
    </row>
    <row r="172" spans="2:2" ht="11.45" customHeight="1" x14ac:dyDescent="0.2">
      <c r="B172" s="2"/>
    </row>
    <row r="173" spans="2:2" ht="11.45" customHeight="1" x14ac:dyDescent="0.2">
      <c r="B173" s="2"/>
    </row>
    <row r="174" spans="2:2" ht="11.45" customHeight="1" x14ac:dyDescent="0.2">
      <c r="B174" s="2"/>
    </row>
    <row r="175" spans="2:2" ht="11.45" customHeight="1" x14ac:dyDescent="0.2">
      <c r="B175" s="2"/>
    </row>
    <row r="176" spans="2:2" ht="11.45" customHeight="1" x14ac:dyDescent="0.2">
      <c r="B176" s="2"/>
    </row>
    <row r="177" spans="2:2" ht="11.45" customHeight="1" x14ac:dyDescent="0.2">
      <c r="B177" s="2"/>
    </row>
    <row r="178" spans="2:2" ht="11.45" customHeight="1" x14ac:dyDescent="0.2">
      <c r="B178" s="2"/>
    </row>
    <row r="179" spans="2:2" ht="11.45" customHeight="1" x14ac:dyDescent="0.2">
      <c r="B179" s="2"/>
    </row>
    <row r="180" spans="2:2" ht="11.45" customHeight="1" x14ac:dyDescent="0.2">
      <c r="B180" s="2"/>
    </row>
    <row r="181" spans="2:2" ht="11.45" customHeight="1" x14ac:dyDescent="0.2">
      <c r="B181" s="2"/>
    </row>
    <row r="182" spans="2:2" ht="11.45" customHeight="1" x14ac:dyDescent="0.2">
      <c r="B182" s="2"/>
    </row>
    <row r="183" spans="2:2" ht="11.45" customHeight="1" x14ac:dyDescent="0.2">
      <c r="B183" s="2"/>
    </row>
    <row r="184" spans="2:2" ht="11.45" customHeight="1" x14ac:dyDescent="0.2">
      <c r="B184" s="2"/>
    </row>
    <row r="185" spans="2:2" ht="11.45" customHeight="1" x14ac:dyDescent="0.2">
      <c r="B185" s="2"/>
    </row>
    <row r="186" spans="2:2" ht="11.45" customHeight="1" x14ac:dyDescent="0.2">
      <c r="B186" s="2"/>
    </row>
    <row r="187" spans="2:2" ht="11.45" customHeight="1" x14ac:dyDescent="0.2">
      <c r="B187" s="2"/>
    </row>
    <row r="188" spans="2:2" ht="11.45" customHeight="1" x14ac:dyDescent="0.2">
      <c r="B188" s="2"/>
    </row>
    <row r="189" spans="2:2" ht="11.45" customHeight="1" x14ac:dyDescent="0.2">
      <c r="B189" s="2"/>
    </row>
    <row r="190" spans="2:2" ht="11.45" customHeight="1" x14ac:dyDescent="0.2">
      <c r="B190" s="2"/>
    </row>
    <row r="191" spans="2:2" ht="11.45" customHeight="1" x14ac:dyDescent="0.2">
      <c r="B191" s="2"/>
    </row>
    <row r="192" spans="2:2" ht="11.45" customHeight="1" x14ac:dyDescent="0.2">
      <c r="B192" s="2"/>
    </row>
    <row r="193" spans="2:2" ht="11.45" customHeight="1" x14ac:dyDescent="0.2">
      <c r="B193" s="2"/>
    </row>
  </sheetData>
  <phoneticPr fontId="0" type="noConversion"/>
  <pageMargins left="0.5" right="0.25" top="0.75" bottom="0.25" header="0.25" footer="0.33"/>
  <pageSetup paperSize="5" scale="90" orientation="portrait" r:id="rId1"/>
  <headerFooter alignWithMargins="0">
    <oddHeader xml:space="preserve">&amp;C&amp;24 2022 Municipal Recycling Report&amp;10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G193"/>
  <sheetViews>
    <sheetView topLeftCell="A36" workbookViewId="0">
      <selection activeCell="N59" sqref="N59"/>
    </sheetView>
  </sheetViews>
  <sheetFormatPr defaultRowHeight="11.45" customHeight="1" x14ac:dyDescent="0.2"/>
  <cols>
    <col min="1" max="1" width="61.140625" style="1" customWidth="1"/>
    <col min="2" max="2" width="5.7109375" style="1" customWidth="1"/>
    <col min="3" max="6" width="8.7109375" style="1" customWidth="1"/>
    <col min="7" max="16384" width="9.140625" style="1"/>
  </cols>
  <sheetData>
    <row r="1" spans="1:6" ht="25.5" x14ac:dyDescent="0.2">
      <c r="A1" s="50" t="s">
        <v>239</v>
      </c>
      <c r="B1" s="50" t="s">
        <v>1</v>
      </c>
      <c r="C1" s="51" t="s">
        <v>235</v>
      </c>
      <c r="D1" s="51" t="s">
        <v>237</v>
      </c>
      <c r="E1" s="51" t="s">
        <v>236</v>
      </c>
      <c r="F1" s="51" t="s">
        <v>238</v>
      </c>
    </row>
    <row r="2" spans="1:6" ht="12.75" x14ac:dyDescent="0.2">
      <c r="A2" s="9" t="s">
        <v>62</v>
      </c>
      <c r="B2" s="10">
        <v>38</v>
      </c>
      <c r="C2" s="18" t="s">
        <v>59</v>
      </c>
      <c r="D2" s="18" t="s">
        <v>61</v>
      </c>
      <c r="E2" s="18" t="s">
        <v>60</v>
      </c>
      <c r="F2" s="18" t="s">
        <v>61</v>
      </c>
    </row>
    <row r="3" spans="1:6" ht="15.75" x14ac:dyDescent="0.25">
      <c r="A3" s="13" t="s">
        <v>79</v>
      </c>
      <c r="B3" s="14">
        <v>908</v>
      </c>
      <c r="C3" s="18" t="s">
        <v>59</v>
      </c>
      <c r="D3" s="18" t="s">
        <v>61</v>
      </c>
      <c r="E3" s="18" t="s">
        <v>60</v>
      </c>
      <c r="F3" s="18" t="s">
        <v>61</v>
      </c>
    </row>
    <row r="4" spans="1:6" ht="12.75" x14ac:dyDescent="0.2">
      <c r="A4" s="9" t="s">
        <v>57</v>
      </c>
      <c r="B4" s="11"/>
      <c r="C4" s="18" t="s">
        <v>59</v>
      </c>
      <c r="D4" s="18" t="s">
        <v>59</v>
      </c>
      <c r="E4" s="18" t="s">
        <v>60</v>
      </c>
      <c r="F4" s="18" t="s">
        <v>59</v>
      </c>
    </row>
    <row r="5" spans="1:6" ht="12.75" x14ac:dyDescent="0.2">
      <c r="A5" s="9" t="s">
        <v>58</v>
      </c>
      <c r="B5" s="11"/>
      <c r="C5" s="18" t="s">
        <v>59</v>
      </c>
      <c r="D5" s="18" t="s">
        <v>59</v>
      </c>
      <c r="E5" s="18" t="s">
        <v>59</v>
      </c>
      <c r="F5" s="18" t="s">
        <v>59</v>
      </c>
    </row>
    <row r="6" spans="1:6" ht="13.15" customHeight="1" x14ac:dyDescent="0.2">
      <c r="A6" s="42" t="s">
        <v>174</v>
      </c>
      <c r="B6" s="35" t="s">
        <v>63</v>
      </c>
      <c r="C6" s="12">
        <f>108.58</f>
        <v>108.58</v>
      </c>
      <c r="D6" s="12"/>
      <c r="E6" s="12">
        <v>206.52</v>
      </c>
      <c r="F6" s="12"/>
    </row>
    <row r="7" spans="1:6" ht="13.15" customHeight="1" x14ac:dyDescent="0.2">
      <c r="A7" s="42" t="s">
        <v>175</v>
      </c>
      <c r="B7" s="35" t="s">
        <v>56</v>
      </c>
      <c r="C7" s="12">
        <v>23.5</v>
      </c>
      <c r="D7" s="12"/>
      <c r="E7" s="12">
        <v>13.77</v>
      </c>
      <c r="F7" s="12"/>
    </row>
    <row r="8" spans="1:6" ht="13.15" customHeight="1" x14ac:dyDescent="0.2">
      <c r="A8" s="33" t="s">
        <v>4</v>
      </c>
      <c r="B8" s="35" t="s">
        <v>5</v>
      </c>
      <c r="C8" s="12"/>
      <c r="D8" s="12"/>
      <c r="E8" s="12">
        <f>148.98</f>
        <v>148.97999999999999</v>
      </c>
      <c r="F8" s="12"/>
    </row>
    <row r="9" spans="1:6" ht="13.15" customHeight="1" x14ac:dyDescent="0.2">
      <c r="A9" s="33" t="s">
        <v>230</v>
      </c>
      <c r="B9" s="35" t="s">
        <v>182</v>
      </c>
      <c r="C9" s="12"/>
      <c r="D9" s="12"/>
      <c r="E9" s="12"/>
      <c r="F9" s="12"/>
    </row>
    <row r="10" spans="1:6" ht="13.15" customHeight="1" x14ac:dyDescent="0.2">
      <c r="A10" s="33" t="s">
        <v>176</v>
      </c>
      <c r="B10" s="35" t="s">
        <v>38</v>
      </c>
      <c r="C10" s="12"/>
      <c r="D10" s="12"/>
      <c r="E10" s="12"/>
      <c r="F10" s="12"/>
    </row>
    <row r="11" spans="1:6" ht="13.15" customHeight="1" x14ac:dyDescent="0.2">
      <c r="A11" s="33" t="s">
        <v>177</v>
      </c>
      <c r="B11" s="35" t="s">
        <v>41</v>
      </c>
      <c r="C11" s="12"/>
      <c r="D11" s="12"/>
      <c r="E11" s="12"/>
      <c r="F11" s="12"/>
    </row>
    <row r="12" spans="1:6" ht="13.15" customHeight="1" x14ac:dyDescent="0.2">
      <c r="A12" s="33" t="s">
        <v>39</v>
      </c>
      <c r="B12" s="35" t="s">
        <v>40</v>
      </c>
      <c r="C12" s="12"/>
      <c r="D12" s="12"/>
      <c r="E12" s="12"/>
      <c r="F12" s="12"/>
    </row>
    <row r="13" spans="1:6" ht="13.15" customHeight="1" x14ac:dyDescent="0.2">
      <c r="A13" s="33" t="s">
        <v>178</v>
      </c>
      <c r="B13" s="35" t="s">
        <v>42</v>
      </c>
      <c r="C13" s="12"/>
      <c r="D13" s="12"/>
      <c r="E13" s="12">
        <v>0.15</v>
      </c>
      <c r="F13" s="12"/>
    </row>
    <row r="14" spans="1:6" ht="13.15" customHeight="1" x14ac:dyDescent="0.2">
      <c r="A14" s="33" t="s">
        <v>43</v>
      </c>
      <c r="B14" s="35" t="s">
        <v>44</v>
      </c>
      <c r="C14" s="12"/>
      <c r="D14" s="12"/>
      <c r="E14" s="12"/>
      <c r="F14" s="12"/>
    </row>
    <row r="15" spans="1:6" ht="13.15" customHeight="1" x14ac:dyDescent="0.2">
      <c r="A15" s="33" t="s">
        <v>7</v>
      </c>
      <c r="B15" s="35" t="s">
        <v>8</v>
      </c>
      <c r="C15" s="12"/>
      <c r="D15" s="12"/>
      <c r="E15" s="12"/>
      <c r="F15" s="12"/>
    </row>
    <row r="16" spans="1:6" ht="13.15" customHeight="1" x14ac:dyDescent="0.2">
      <c r="A16" s="33" t="s">
        <v>188</v>
      </c>
      <c r="B16" s="35" t="s">
        <v>2</v>
      </c>
      <c r="C16" s="12"/>
      <c r="D16" s="12"/>
      <c r="E16" s="12"/>
      <c r="F16" s="12"/>
    </row>
    <row r="17" spans="1:6" ht="13.15" customHeight="1" x14ac:dyDescent="0.2">
      <c r="A17" s="33" t="s">
        <v>189</v>
      </c>
      <c r="B17" s="35" t="s">
        <v>10</v>
      </c>
      <c r="C17" s="12"/>
      <c r="D17" s="12"/>
      <c r="E17" s="12"/>
      <c r="F17" s="12"/>
    </row>
    <row r="18" spans="1:6" ht="13.15" customHeight="1" x14ac:dyDescent="0.2">
      <c r="A18" s="33" t="s">
        <v>190</v>
      </c>
      <c r="B18" s="35" t="s">
        <v>31</v>
      </c>
      <c r="C18" s="12"/>
      <c r="D18" s="12"/>
      <c r="E18" s="12"/>
      <c r="F18" s="12"/>
    </row>
    <row r="19" spans="1:6" ht="13.15" customHeight="1" x14ac:dyDescent="0.2">
      <c r="A19" s="33" t="s">
        <v>191</v>
      </c>
      <c r="B19" s="35" t="s">
        <v>3</v>
      </c>
      <c r="C19" s="12"/>
      <c r="D19" s="12"/>
      <c r="E19" s="12"/>
      <c r="F19" s="12"/>
    </row>
    <row r="20" spans="1:6" ht="13.15" customHeight="1" x14ac:dyDescent="0.2">
      <c r="A20" s="33" t="s">
        <v>192</v>
      </c>
      <c r="B20" s="36" t="s">
        <v>9</v>
      </c>
      <c r="C20" s="12"/>
      <c r="D20" s="12"/>
      <c r="E20" s="12"/>
      <c r="F20" s="12"/>
    </row>
    <row r="21" spans="1:6" ht="13.15" customHeight="1" x14ac:dyDescent="0.2">
      <c r="A21" s="33" t="s">
        <v>193</v>
      </c>
      <c r="B21" s="36" t="s">
        <v>32</v>
      </c>
      <c r="C21" s="12"/>
      <c r="D21" s="12"/>
      <c r="E21" s="12"/>
      <c r="F21" s="12"/>
    </row>
    <row r="22" spans="1:6" ht="13.15" customHeight="1" x14ac:dyDescent="0.2">
      <c r="A22" s="33" t="s">
        <v>194</v>
      </c>
      <c r="B22" s="36" t="s">
        <v>33</v>
      </c>
      <c r="C22" s="12"/>
      <c r="D22" s="12"/>
      <c r="E22" s="12"/>
      <c r="F22" s="12"/>
    </row>
    <row r="23" spans="1:6" ht="13.15" customHeight="1" x14ac:dyDescent="0.2">
      <c r="A23" s="33" t="s">
        <v>195</v>
      </c>
      <c r="B23" s="36" t="s">
        <v>34</v>
      </c>
      <c r="C23" s="12"/>
      <c r="D23" s="12"/>
      <c r="E23" s="12"/>
      <c r="F23" s="12"/>
    </row>
    <row r="24" spans="1:6" ht="13.15" customHeight="1" x14ac:dyDescent="0.2">
      <c r="A24" s="33" t="s">
        <v>196</v>
      </c>
      <c r="B24" s="36" t="s">
        <v>35</v>
      </c>
      <c r="C24" s="12"/>
      <c r="D24" s="12"/>
      <c r="E24" s="12"/>
      <c r="F24" s="12"/>
    </row>
    <row r="25" spans="1:6" ht="13.15" customHeight="1" x14ac:dyDescent="0.2">
      <c r="A25" s="33" t="s">
        <v>197</v>
      </c>
      <c r="B25" s="36" t="s">
        <v>36</v>
      </c>
      <c r="C25" s="12"/>
      <c r="D25" s="12"/>
      <c r="E25" s="12"/>
      <c r="F25" s="12"/>
    </row>
    <row r="26" spans="1:6" ht="13.15" customHeight="1" x14ac:dyDescent="0.2">
      <c r="A26" s="33" t="s">
        <v>198</v>
      </c>
      <c r="B26" s="36" t="s">
        <v>37</v>
      </c>
      <c r="C26" s="12"/>
      <c r="D26" s="12"/>
      <c r="E26" s="12"/>
      <c r="F26" s="12"/>
    </row>
    <row r="27" spans="1:6" ht="13.15" customHeight="1" x14ac:dyDescent="0.2">
      <c r="A27" s="33" t="s">
        <v>231</v>
      </c>
      <c r="B27" s="36" t="s">
        <v>53</v>
      </c>
      <c r="C27" s="12"/>
      <c r="D27" s="12"/>
      <c r="E27" s="12"/>
      <c r="F27" s="12"/>
    </row>
    <row r="28" spans="1:6" ht="13.15" customHeight="1" x14ac:dyDescent="0.2">
      <c r="A28" s="33" t="s">
        <v>179</v>
      </c>
      <c r="B28" s="35" t="s">
        <v>29</v>
      </c>
      <c r="C28" s="12"/>
      <c r="D28" s="12"/>
      <c r="E28" s="12"/>
      <c r="F28" s="12"/>
    </row>
    <row r="29" spans="1:6" ht="13.15" customHeight="1" x14ac:dyDescent="0.2">
      <c r="A29" s="43" t="s">
        <v>180</v>
      </c>
      <c r="B29" s="35" t="s">
        <v>11</v>
      </c>
      <c r="C29" s="12"/>
      <c r="D29" s="12"/>
      <c r="E29" s="12"/>
      <c r="F29" s="12"/>
    </row>
    <row r="30" spans="1:6" ht="13.15" customHeight="1" x14ac:dyDescent="0.2">
      <c r="A30" s="33" t="s">
        <v>18</v>
      </c>
      <c r="B30" s="35" t="s">
        <v>19</v>
      </c>
      <c r="C30" s="12"/>
      <c r="D30" s="12"/>
      <c r="E30" s="12"/>
      <c r="F30" s="12"/>
    </row>
    <row r="31" spans="1:6" ht="13.15" customHeight="1" x14ac:dyDescent="0.2">
      <c r="A31" s="33" t="s">
        <v>12</v>
      </c>
      <c r="B31" s="35" t="s">
        <v>13</v>
      </c>
      <c r="C31" s="12"/>
      <c r="D31" s="12"/>
      <c r="E31" s="12"/>
      <c r="F31" s="12"/>
    </row>
    <row r="32" spans="1:6" ht="13.15" customHeight="1" x14ac:dyDescent="0.2">
      <c r="A32" s="33" t="s">
        <v>16</v>
      </c>
      <c r="B32" s="35" t="s">
        <v>17</v>
      </c>
      <c r="C32" s="12"/>
      <c r="D32" s="12"/>
      <c r="E32" s="12"/>
      <c r="F32" s="12"/>
    </row>
    <row r="33" spans="1:6" ht="13.15" customHeight="1" x14ac:dyDescent="0.2">
      <c r="A33" s="33" t="s">
        <v>14</v>
      </c>
      <c r="B33" s="35" t="s">
        <v>15</v>
      </c>
      <c r="C33" s="12"/>
      <c r="D33" s="12"/>
      <c r="E33" s="12"/>
      <c r="F33" s="12"/>
    </row>
    <row r="34" spans="1:6" ht="13.15" customHeight="1" x14ac:dyDescent="0.2">
      <c r="A34" s="33" t="s">
        <v>20</v>
      </c>
      <c r="B34" s="35" t="s">
        <v>21</v>
      </c>
      <c r="C34" s="12"/>
      <c r="D34" s="12"/>
      <c r="E34" s="12"/>
      <c r="F34" s="12"/>
    </row>
    <row r="35" spans="1:6" ht="13.15" customHeight="1" x14ac:dyDescent="0.2">
      <c r="A35" s="33" t="s">
        <v>199</v>
      </c>
      <c r="B35" s="36" t="s">
        <v>45</v>
      </c>
      <c r="C35" s="12"/>
      <c r="D35" s="12"/>
      <c r="E35" s="12"/>
      <c r="F35" s="12"/>
    </row>
    <row r="36" spans="1:6" ht="13.15" customHeight="1" x14ac:dyDescent="0.2">
      <c r="A36" s="33" t="s">
        <v>200</v>
      </c>
      <c r="B36" s="36" t="s">
        <v>46</v>
      </c>
      <c r="C36" s="12"/>
      <c r="D36" s="12"/>
      <c r="E36" s="12"/>
      <c r="F36" s="12"/>
    </row>
    <row r="37" spans="1:6" ht="13.15" customHeight="1" x14ac:dyDescent="0.2">
      <c r="A37" s="33" t="s">
        <v>201</v>
      </c>
      <c r="B37" s="36" t="s">
        <v>47</v>
      </c>
      <c r="C37" s="12"/>
      <c r="D37" s="12"/>
      <c r="E37" s="12"/>
      <c r="F37" s="12"/>
    </row>
    <row r="38" spans="1:6" ht="13.15" customHeight="1" x14ac:dyDescent="0.2">
      <c r="A38" s="33" t="s">
        <v>202</v>
      </c>
      <c r="B38" s="36" t="s">
        <v>48</v>
      </c>
      <c r="C38" s="12"/>
      <c r="D38" s="12"/>
      <c r="E38" s="12"/>
      <c r="F38" s="12"/>
    </row>
    <row r="39" spans="1:6" ht="13.15" customHeight="1" x14ac:dyDescent="0.2">
      <c r="A39" s="33" t="s">
        <v>203</v>
      </c>
      <c r="B39" s="36" t="s">
        <v>49</v>
      </c>
      <c r="C39" s="12"/>
      <c r="D39" s="12"/>
      <c r="E39" s="12"/>
      <c r="F39" s="12"/>
    </row>
    <row r="40" spans="1:6" ht="13.15" customHeight="1" x14ac:dyDescent="0.2">
      <c r="A40" s="33" t="s">
        <v>204</v>
      </c>
      <c r="B40" s="36" t="s">
        <v>50</v>
      </c>
      <c r="C40" s="12"/>
      <c r="D40" s="12"/>
      <c r="E40" s="12"/>
      <c r="F40" s="12"/>
    </row>
    <row r="41" spans="1:6" ht="13.15" customHeight="1" x14ac:dyDescent="0.2">
      <c r="A41" s="33" t="s">
        <v>205</v>
      </c>
      <c r="B41" s="36" t="s">
        <v>51</v>
      </c>
      <c r="C41" s="12"/>
      <c r="D41" s="12"/>
      <c r="E41" s="12"/>
      <c r="F41" s="12"/>
    </row>
    <row r="42" spans="1:6" ht="13.15" customHeight="1" x14ac:dyDescent="0.2">
      <c r="A42" s="33" t="s">
        <v>206</v>
      </c>
      <c r="B42" s="36" t="s">
        <v>52</v>
      </c>
      <c r="C42" s="12"/>
      <c r="D42" s="12"/>
      <c r="E42" s="12"/>
      <c r="F42" s="12"/>
    </row>
    <row r="43" spans="1:6" ht="13.15" customHeight="1" x14ac:dyDescent="0.2">
      <c r="A43" s="33" t="s">
        <v>207</v>
      </c>
      <c r="B43" s="36" t="s">
        <v>6</v>
      </c>
      <c r="C43" s="12"/>
      <c r="D43" s="12"/>
      <c r="E43" s="12"/>
      <c r="F43" s="12"/>
    </row>
    <row r="44" spans="1:6" ht="13.15" customHeight="1" x14ac:dyDescent="0.2">
      <c r="A44" s="33" t="s">
        <v>233</v>
      </c>
      <c r="B44" s="36" t="s">
        <v>183</v>
      </c>
      <c r="C44" s="12"/>
      <c r="D44" s="12"/>
      <c r="E44" s="12"/>
      <c r="F44" s="12"/>
    </row>
    <row r="45" spans="1:6" ht="13.15" customHeight="1" x14ac:dyDescent="0.2">
      <c r="A45" s="33" t="s">
        <v>208</v>
      </c>
      <c r="B45" s="36" t="s">
        <v>184</v>
      </c>
      <c r="C45" s="12"/>
      <c r="D45" s="12"/>
      <c r="E45" s="12"/>
      <c r="F45" s="12"/>
    </row>
    <row r="46" spans="1:6" ht="13.15" customHeight="1" x14ac:dyDescent="0.2">
      <c r="A46" s="33" t="s">
        <v>209</v>
      </c>
      <c r="B46" s="36" t="s">
        <v>24</v>
      </c>
      <c r="C46" s="12"/>
      <c r="D46" s="12"/>
      <c r="E46" s="12"/>
      <c r="F46" s="12"/>
    </row>
    <row r="47" spans="1:6" ht="13.15" customHeight="1" x14ac:dyDescent="0.2">
      <c r="A47" s="33" t="s">
        <v>210</v>
      </c>
      <c r="B47" s="36" t="s">
        <v>25</v>
      </c>
      <c r="C47" s="12"/>
      <c r="D47" s="12"/>
      <c r="E47" s="12"/>
      <c r="F47" s="12"/>
    </row>
    <row r="48" spans="1:6" ht="13.15" customHeight="1" x14ac:dyDescent="0.2">
      <c r="A48" s="33" t="s">
        <v>211</v>
      </c>
      <c r="B48" s="36" t="s">
        <v>26</v>
      </c>
      <c r="C48" s="12"/>
      <c r="D48" s="12"/>
      <c r="E48" s="12"/>
      <c r="F48" s="12"/>
    </row>
    <row r="49" spans="1:7" ht="13.15" customHeight="1" x14ac:dyDescent="0.2">
      <c r="A49" s="33" t="s">
        <v>212</v>
      </c>
      <c r="B49" s="36" t="s">
        <v>27</v>
      </c>
      <c r="C49" s="12"/>
      <c r="D49" s="12"/>
      <c r="E49" s="12"/>
      <c r="F49" s="12"/>
    </row>
    <row r="50" spans="1:7" ht="13.15" customHeight="1" x14ac:dyDescent="0.2">
      <c r="A50" s="33" t="s">
        <v>213</v>
      </c>
      <c r="B50" s="36" t="s">
        <v>30</v>
      </c>
      <c r="C50" s="12"/>
      <c r="D50" s="12"/>
      <c r="E50" s="12"/>
      <c r="F50" s="12"/>
    </row>
    <row r="51" spans="1:7" ht="13.15" customHeight="1" x14ac:dyDescent="0.2">
      <c r="A51" s="33" t="s">
        <v>232</v>
      </c>
      <c r="B51" s="36" t="s">
        <v>28</v>
      </c>
      <c r="C51" s="12"/>
      <c r="D51" s="12"/>
      <c r="E51" s="12"/>
      <c r="F51" s="12"/>
    </row>
    <row r="52" spans="1:7" ht="13.15" customHeight="1" x14ac:dyDescent="0.2">
      <c r="A52" s="48" t="s">
        <v>22</v>
      </c>
      <c r="B52" s="49" t="s">
        <v>23</v>
      </c>
      <c r="C52" s="12"/>
      <c r="D52" s="12"/>
      <c r="E52" s="12"/>
      <c r="F52" s="12"/>
    </row>
    <row r="53" spans="1:7" ht="13.15" customHeight="1" x14ac:dyDescent="0.2">
      <c r="A53" s="33" t="s">
        <v>214</v>
      </c>
      <c r="B53" s="35" t="s">
        <v>215</v>
      </c>
      <c r="C53" s="12"/>
      <c r="D53" s="12"/>
      <c r="E53" s="12"/>
      <c r="F53" s="12"/>
    </row>
    <row r="54" spans="1:7" ht="13.15" customHeight="1" x14ac:dyDescent="0.2">
      <c r="A54" s="33" t="s">
        <v>216</v>
      </c>
      <c r="B54" s="35" t="s">
        <v>217</v>
      </c>
      <c r="C54" s="12"/>
      <c r="D54" s="12"/>
      <c r="E54" s="12"/>
      <c r="F54" s="12"/>
    </row>
    <row r="55" spans="1:7" ht="13.15" customHeight="1" x14ac:dyDescent="0.2">
      <c r="A55" s="33" t="s">
        <v>218</v>
      </c>
      <c r="B55" s="35" t="s">
        <v>219</v>
      </c>
      <c r="C55" s="12"/>
      <c r="D55" s="12"/>
      <c r="E55" s="12"/>
      <c r="F55" s="12"/>
    </row>
    <row r="56" spans="1:7" ht="13.15" customHeight="1" x14ac:dyDescent="0.2">
      <c r="A56" s="48" t="s">
        <v>220</v>
      </c>
      <c r="B56" s="49" t="s">
        <v>221</v>
      </c>
      <c r="C56" s="12"/>
      <c r="D56" s="12"/>
      <c r="E56" s="12"/>
      <c r="F56" s="12"/>
    </row>
    <row r="57" spans="1:7" ht="13.15" customHeight="1" x14ac:dyDescent="0.2">
      <c r="A57" s="48" t="s">
        <v>222</v>
      </c>
      <c r="B57" s="49" t="s">
        <v>223</v>
      </c>
      <c r="C57" s="12"/>
      <c r="D57" s="12"/>
      <c r="E57" s="12"/>
      <c r="F57" s="12"/>
    </row>
    <row r="58" spans="1:7" ht="13.15" customHeight="1" x14ac:dyDescent="0.2">
      <c r="A58" s="33" t="s">
        <v>224</v>
      </c>
      <c r="B58" s="35" t="s">
        <v>225</v>
      </c>
      <c r="C58" s="12"/>
      <c r="D58" s="12"/>
      <c r="E58" s="12"/>
      <c r="F58" s="12"/>
    </row>
    <row r="59" spans="1:7" ht="13.15" customHeight="1" x14ac:dyDescent="0.2">
      <c r="A59" s="33" t="s">
        <v>226</v>
      </c>
      <c r="B59" s="35" t="s">
        <v>227</v>
      </c>
      <c r="C59" s="12"/>
      <c r="D59" s="12"/>
      <c r="E59" s="12"/>
      <c r="F59" s="12"/>
    </row>
    <row r="60" spans="1:7" ht="13.15" customHeight="1" x14ac:dyDescent="0.2">
      <c r="A60" s="42" t="s">
        <v>228</v>
      </c>
      <c r="B60" s="35" t="s">
        <v>229</v>
      </c>
      <c r="C60" s="12"/>
      <c r="D60" s="12"/>
      <c r="E60" s="12"/>
      <c r="F60" s="12"/>
    </row>
    <row r="61" spans="1:7" ht="13.15" customHeight="1" x14ac:dyDescent="0.2">
      <c r="A61" s="33" t="s">
        <v>181</v>
      </c>
      <c r="B61" s="35" t="s">
        <v>185</v>
      </c>
      <c r="C61" s="12"/>
      <c r="D61" s="12"/>
      <c r="E61" s="12"/>
      <c r="F61" s="12"/>
    </row>
    <row r="62" spans="1:7" ht="13.15" customHeight="1" x14ac:dyDescent="0.2">
      <c r="A62" s="33" t="s">
        <v>54</v>
      </c>
      <c r="B62" s="35" t="s">
        <v>55</v>
      </c>
      <c r="C62" s="12"/>
      <c r="D62" s="12"/>
      <c r="E62" s="12">
        <f>0.19</f>
        <v>0.19</v>
      </c>
      <c r="F62" s="12"/>
    </row>
    <row r="63" spans="1:7" ht="13.15" customHeight="1" x14ac:dyDescent="0.2">
      <c r="A63" s="43" t="s">
        <v>187</v>
      </c>
      <c r="B63" s="35" t="s">
        <v>186</v>
      </c>
      <c r="C63" s="12">
        <f>6.13+2.3+231</f>
        <v>239.43</v>
      </c>
      <c r="D63" s="12">
        <f>12.4</f>
        <v>12.4</v>
      </c>
      <c r="E63" s="12"/>
      <c r="F63" s="12"/>
    </row>
    <row r="64" spans="1:7" ht="13.15" customHeight="1" x14ac:dyDescent="0.2">
      <c r="A64" s="4"/>
      <c r="B64" s="5"/>
      <c r="C64" s="25">
        <f>SUM(C6:C63)</f>
        <v>371.51</v>
      </c>
      <c r="D64" s="25">
        <f>SUM(D6:D63)</f>
        <v>12.4</v>
      </c>
      <c r="E64" s="25">
        <f>SUM(E6:E63)</f>
        <v>369.60999999999996</v>
      </c>
      <c r="F64" s="25">
        <f>SUM(F6:F63)</f>
        <v>0</v>
      </c>
      <c r="G64" s="32">
        <f>SUM(C64:F64)</f>
        <v>753.52</v>
      </c>
    </row>
    <row r="65" spans="1:6" ht="13.15" customHeight="1" x14ac:dyDescent="0.2">
      <c r="A65" s="4"/>
      <c r="B65" s="5"/>
      <c r="C65" s="25"/>
      <c r="D65" s="25"/>
      <c r="E65" s="25"/>
      <c r="F65" s="25"/>
    </row>
    <row r="66" spans="1:6" ht="15" customHeight="1" x14ac:dyDescent="0.2">
      <c r="A66" s="6" t="s">
        <v>165</v>
      </c>
      <c r="B66" s="7" t="s">
        <v>64</v>
      </c>
      <c r="C66" s="19"/>
      <c r="D66" s="19" t="s">
        <v>250</v>
      </c>
      <c r="E66" s="20"/>
      <c r="F66" s="19"/>
    </row>
    <row r="67" spans="1:6" ht="15" customHeight="1" x14ac:dyDescent="0.2">
      <c r="A67" s="8" t="s">
        <v>166</v>
      </c>
      <c r="B67" s="7" t="s">
        <v>66</v>
      </c>
      <c r="C67" s="19"/>
      <c r="D67" s="19"/>
      <c r="E67" s="20"/>
      <c r="F67" s="19"/>
    </row>
    <row r="68" spans="1:6" ht="15" customHeight="1" x14ac:dyDescent="0.2">
      <c r="A68" s="6" t="s">
        <v>167</v>
      </c>
      <c r="B68" s="7" t="s">
        <v>68</v>
      </c>
      <c r="C68" s="19"/>
      <c r="D68" s="19"/>
      <c r="E68" s="28"/>
      <c r="F68" s="19"/>
    </row>
    <row r="69" spans="1:6" ht="15" customHeight="1" x14ac:dyDescent="0.2">
      <c r="A69" s="6" t="s">
        <v>73</v>
      </c>
      <c r="B69" s="7" t="s">
        <v>72</v>
      </c>
      <c r="C69" s="19"/>
      <c r="D69" s="19"/>
      <c r="E69" s="22"/>
      <c r="F69" s="19"/>
    </row>
    <row r="70" spans="1:6" ht="15" customHeight="1" x14ac:dyDescent="0.2">
      <c r="A70" s="6" t="s">
        <v>251</v>
      </c>
      <c r="B70" s="8" t="s">
        <v>74</v>
      </c>
      <c r="C70" s="19"/>
      <c r="D70" s="19"/>
      <c r="E70" s="20"/>
      <c r="F70" s="19"/>
    </row>
    <row r="71" spans="1:6" ht="15" customHeight="1" x14ac:dyDescent="0.2">
      <c r="A71" s="6" t="s">
        <v>70</v>
      </c>
      <c r="B71" s="8"/>
      <c r="C71" s="19"/>
      <c r="D71" s="19"/>
      <c r="E71" s="22"/>
      <c r="F71" s="19"/>
    </row>
    <row r="72" spans="1:6" ht="11.45" customHeight="1" x14ac:dyDescent="0.2">
      <c r="B72" s="2"/>
    </row>
    <row r="73" spans="1:6" ht="11.45" customHeight="1" x14ac:dyDescent="0.2">
      <c r="B73" s="2"/>
    </row>
    <row r="74" spans="1:6" ht="11.45" customHeight="1" x14ac:dyDescent="0.2">
      <c r="B74" s="2"/>
    </row>
    <row r="75" spans="1:6" ht="11.45" customHeight="1" x14ac:dyDescent="0.2">
      <c r="B75" s="2"/>
    </row>
    <row r="76" spans="1:6" ht="11.45" customHeight="1" x14ac:dyDescent="0.2">
      <c r="B76" s="2"/>
    </row>
    <row r="77" spans="1:6" ht="11.45" customHeight="1" x14ac:dyDescent="0.2">
      <c r="B77" s="2"/>
    </row>
    <row r="78" spans="1:6" ht="11.45" customHeight="1" x14ac:dyDescent="0.2">
      <c r="B78" s="2"/>
    </row>
    <row r="79" spans="1:6" ht="11.45" customHeight="1" x14ac:dyDescent="0.2">
      <c r="B79" s="2"/>
    </row>
    <row r="80" spans="1:6" ht="11.45" customHeight="1" x14ac:dyDescent="0.2">
      <c r="B80" s="2"/>
    </row>
    <row r="81" spans="2:2" ht="11.45" customHeight="1" x14ac:dyDescent="0.2">
      <c r="B81" s="2"/>
    </row>
    <row r="82" spans="2:2" ht="11.45" customHeight="1" x14ac:dyDescent="0.2">
      <c r="B82" s="2"/>
    </row>
    <row r="83" spans="2:2" ht="11.45" customHeight="1" x14ac:dyDescent="0.2">
      <c r="B83" s="2"/>
    </row>
    <row r="84" spans="2:2" ht="11.45" customHeight="1" x14ac:dyDescent="0.2">
      <c r="B84" s="2"/>
    </row>
    <row r="85" spans="2:2" ht="11.45" customHeight="1" x14ac:dyDescent="0.2">
      <c r="B85" s="2"/>
    </row>
    <row r="86" spans="2:2" ht="11.45" customHeight="1" x14ac:dyDescent="0.2">
      <c r="B86" s="2"/>
    </row>
    <row r="87" spans="2:2" ht="11.45" customHeight="1" x14ac:dyDescent="0.2">
      <c r="B87" s="2"/>
    </row>
    <row r="88" spans="2:2" ht="11.45" customHeight="1" x14ac:dyDescent="0.2">
      <c r="B88" s="2"/>
    </row>
    <row r="89" spans="2:2" ht="11.45" customHeight="1" x14ac:dyDescent="0.2">
      <c r="B89" s="2"/>
    </row>
    <row r="90" spans="2:2" ht="11.45" customHeight="1" x14ac:dyDescent="0.2">
      <c r="B90" s="2"/>
    </row>
    <row r="91" spans="2:2" ht="11.45" customHeight="1" x14ac:dyDescent="0.2">
      <c r="B91" s="2"/>
    </row>
    <row r="92" spans="2:2" ht="11.45" customHeight="1" x14ac:dyDescent="0.2">
      <c r="B92" s="2"/>
    </row>
    <row r="93" spans="2:2" ht="11.45" customHeight="1" x14ac:dyDescent="0.2">
      <c r="B93" s="2"/>
    </row>
    <row r="94" spans="2:2" ht="11.45" customHeight="1" x14ac:dyDescent="0.2">
      <c r="B94" s="2"/>
    </row>
    <row r="95" spans="2:2" ht="11.45" customHeight="1" x14ac:dyDescent="0.2">
      <c r="B95" s="2"/>
    </row>
    <row r="96" spans="2:2" ht="11.45" customHeight="1" x14ac:dyDescent="0.2">
      <c r="B96" s="2"/>
    </row>
    <row r="97" spans="2:2" ht="11.45" customHeight="1" x14ac:dyDescent="0.2">
      <c r="B97" s="2"/>
    </row>
    <row r="98" spans="2:2" ht="11.45" customHeight="1" x14ac:dyDescent="0.2">
      <c r="B98" s="2"/>
    </row>
    <row r="99" spans="2:2" ht="11.45" customHeight="1" x14ac:dyDescent="0.2">
      <c r="B99" s="2"/>
    </row>
    <row r="100" spans="2:2" ht="11.45" customHeight="1" x14ac:dyDescent="0.2">
      <c r="B100" s="2"/>
    </row>
    <row r="101" spans="2:2" ht="11.45" customHeight="1" x14ac:dyDescent="0.2">
      <c r="B101" s="2"/>
    </row>
    <row r="102" spans="2:2" ht="11.45" customHeight="1" x14ac:dyDescent="0.2">
      <c r="B102" s="2"/>
    </row>
    <row r="103" spans="2:2" ht="11.45" customHeight="1" x14ac:dyDescent="0.2">
      <c r="B103" s="2"/>
    </row>
    <row r="104" spans="2:2" ht="11.45" customHeight="1" x14ac:dyDescent="0.2">
      <c r="B104" s="2"/>
    </row>
    <row r="105" spans="2:2" ht="11.45" customHeight="1" x14ac:dyDescent="0.2">
      <c r="B105" s="2"/>
    </row>
    <row r="106" spans="2:2" ht="11.45" customHeight="1" x14ac:dyDescent="0.2">
      <c r="B106" s="2"/>
    </row>
    <row r="107" spans="2:2" ht="11.45" customHeight="1" x14ac:dyDescent="0.2">
      <c r="B107" s="2"/>
    </row>
    <row r="108" spans="2:2" ht="11.45" customHeight="1" x14ac:dyDescent="0.2">
      <c r="B108" s="2"/>
    </row>
    <row r="109" spans="2:2" ht="11.45" customHeight="1" x14ac:dyDescent="0.2">
      <c r="B109" s="2"/>
    </row>
    <row r="110" spans="2:2" ht="11.45" customHeight="1" x14ac:dyDescent="0.2">
      <c r="B110" s="2"/>
    </row>
    <row r="111" spans="2:2" ht="11.45" customHeight="1" x14ac:dyDescent="0.2">
      <c r="B111" s="2"/>
    </row>
    <row r="112" spans="2:2" ht="11.45" customHeight="1" x14ac:dyDescent="0.2">
      <c r="B112" s="2"/>
    </row>
    <row r="113" spans="2:2" ht="11.45" customHeight="1" x14ac:dyDescent="0.2">
      <c r="B113" s="2"/>
    </row>
    <row r="114" spans="2:2" ht="11.45" customHeight="1" x14ac:dyDescent="0.2">
      <c r="B114" s="2"/>
    </row>
    <row r="115" spans="2:2" ht="11.45" customHeight="1" x14ac:dyDescent="0.2">
      <c r="B115" s="2"/>
    </row>
    <row r="116" spans="2:2" ht="11.45" customHeight="1" x14ac:dyDescent="0.2">
      <c r="B116" s="2"/>
    </row>
    <row r="117" spans="2:2" ht="11.45" customHeight="1" x14ac:dyDescent="0.2">
      <c r="B117" s="2"/>
    </row>
    <row r="118" spans="2:2" ht="11.45" customHeight="1" x14ac:dyDescent="0.2">
      <c r="B118" s="2"/>
    </row>
    <row r="119" spans="2:2" ht="11.45" customHeight="1" x14ac:dyDescent="0.2">
      <c r="B119" s="2"/>
    </row>
    <row r="120" spans="2:2" ht="11.45" customHeight="1" x14ac:dyDescent="0.2">
      <c r="B120" s="2"/>
    </row>
    <row r="121" spans="2:2" ht="11.45" customHeight="1" x14ac:dyDescent="0.2">
      <c r="B121" s="2"/>
    </row>
    <row r="122" spans="2:2" ht="11.45" customHeight="1" x14ac:dyDescent="0.2">
      <c r="B122" s="2"/>
    </row>
    <row r="123" spans="2:2" ht="11.45" customHeight="1" x14ac:dyDescent="0.2">
      <c r="B123" s="2"/>
    </row>
    <row r="124" spans="2:2" ht="11.45" customHeight="1" x14ac:dyDescent="0.2">
      <c r="B124" s="2"/>
    </row>
    <row r="125" spans="2:2" ht="11.45" customHeight="1" x14ac:dyDescent="0.2">
      <c r="B125" s="2"/>
    </row>
    <row r="126" spans="2:2" ht="11.45" customHeight="1" x14ac:dyDescent="0.2">
      <c r="B126" s="2"/>
    </row>
    <row r="127" spans="2:2" ht="11.45" customHeight="1" x14ac:dyDescent="0.2">
      <c r="B127" s="2"/>
    </row>
    <row r="128" spans="2:2" ht="11.45" customHeight="1" x14ac:dyDescent="0.2">
      <c r="B128" s="2"/>
    </row>
    <row r="129" spans="2:2" ht="11.45" customHeight="1" x14ac:dyDescent="0.2">
      <c r="B129" s="2"/>
    </row>
    <row r="130" spans="2:2" ht="11.45" customHeight="1" x14ac:dyDescent="0.2">
      <c r="B130" s="2"/>
    </row>
    <row r="131" spans="2:2" ht="11.45" customHeight="1" x14ac:dyDescent="0.2">
      <c r="B131" s="2"/>
    </row>
    <row r="132" spans="2:2" ht="11.45" customHeight="1" x14ac:dyDescent="0.2">
      <c r="B132" s="2"/>
    </row>
    <row r="133" spans="2:2" ht="11.45" customHeight="1" x14ac:dyDescent="0.2">
      <c r="B133" s="2"/>
    </row>
    <row r="134" spans="2:2" ht="11.45" customHeight="1" x14ac:dyDescent="0.2">
      <c r="B134" s="2"/>
    </row>
    <row r="135" spans="2:2" ht="11.45" customHeight="1" x14ac:dyDescent="0.2">
      <c r="B135" s="2"/>
    </row>
    <row r="136" spans="2:2" ht="11.45" customHeight="1" x14ac:dyDescent="0.2">
      <c r="B136" s="2"/>
    </row>
    <row r="137" spans="2:2" ht="11.45" customHeight="1" x14ac:dyDescent="0.2">
      <c r="B137" s="2"/>
    </row>
    <row r="138" spans="2:2" ht="11.45" customHeight="1" x14ac:dyDescent="0.2">
      <c r="B138" s="2"/>
    </row>
    <row r="139" spans="2:2" ht="11.45" customHeight="1" x14ac:dyDescent="0.2">
      <c r="B139" s="2"/>
    </row>
    <row r="140" spans="2:2" ht="11.45" customHeight="1" x14ac:dyDescent="0.2">
      <c r="B140" s="2"/>
    </row>
    <row r="141" spans="2:2" ht="11.45" customHeight="1" x14ac:dyDescent="0.2">
      <c r="B141" s="2"/>
    </row>
    <row r="142" spans="2:2" ht="11.45" customHeight="1" x14ac:dyDescent="0.2">
      <c r="B142" s="2"/>
    </row>
    <row r="143" spans="2:2" ht="11.45" customHeight="1" x14ac:dyDescent="0.2">
      <c r="B143" s="2"/>
    </row>
    <row r="144" spans="2:2" ht="11.45" customHeight="1" x14ac:dyDescent="0.2">
      <c r="B144" s="2"/>
    </row>
    <row r="145" spans="2:2" ht="11.45" customHeight="1" x14ac:dyDescent="0.2">
      <c r="B145" s="2"/>
    </row>
    <row r="146" spans="2:2" ht="11.45" customHeight="1" x14ac:dyDescent="0.2">
      <c r="B146" s="2"/>
    </row>
    <row r="147" spans="2:2" ht="11.45" customHeight="1" x14ac:dyDescent="0.2">
      <c r="B147" s="2"/>
    </row>
    <row r="148" spans="2:2" ht="11.45" customHeight="1" x14ac:dyDescent="0.2">
      <c r="B148" s="2"/>
    </row>
    <row r="149" spans="2:2" ht="11.45" customHeight="1" x14ac:dyDescent="0.2">
      <c r="B149" s="2"/>
    </row>
    <row r="150" spans="2:2" ht="11.45" customHeight="1" x14ac:dyDescent="0.2">
      <c r="B150" s="2"/>
    </row>
    <row r="151" spans="2:2" ht="11.45" customHeight="1" x14ac:dyDescent="0.2">
      <c r="B151" s="2"/>
    </row>
    <row r="152" spans="2:2" ht="11.45" customHeight="1" x14ac:dyDescent="0.2">
      <c r="B152" s="2"/>
    </row>
    <row r="153" spans="2:2" ht="11.45" customHeight="1" x14ac:dyDescent="0.2">
      <c r="B153" s="2"/>
    </row>
    <row r="154" spans="2:2" ht="11.45" customHeight="1" x14ac:dyDescent="0.2">
      <c r="B154" s="2"/>
    </row>
    <row r="155" spans="2:2" ht="11.45" customHeight="1" x14ac:dyDescent="0.2">
      <c r="B155" s="2"/>
    </row>
    <row r="156" spans="2:2" ht="11.45" customHeight="1" x14ac:dyDescent="0.2">
      <c r="B156" s="2"/>
    </row>
    <row r="157" spans="2:2" ht="11.45" customHeight="1" x14ac:dyDescent="0.2">
      <c r="B157" s="2"/>
    </row>
    <row r="158" spans="2:2" ht="11.45" customHeight="1" x14ac:dyDescent="0.2">
      <c r="B158" s="2"/>
    </row>
    <row r="159" spans="2:2" ht="11.45" customHeight="1" x14ac:dyDescent="0.2">
      <c r="B159" s="2"/>
    </row>
    <row r="160" spans="2:2" ht="11.45" customHeight="1" x14ac:dyDescent="0.2">
      <c r="B160" s="2"/>
    </row>
    <row r="161" spans="2:2" ht="11.45" customHeight="1" x14ac:dyDescent="0.2">
      <c r="B161" s="2"/>
    </row>
    <row r="162" spans="2:2" ht="11.45" customHeight="1" x14ac:dyDescent="0.2">
      <c r="B162" s="2"/>
    </row>
    <row r="163" spans="2:2" ht="11.45" customHeight="1" x14ac:dyDescent="0.2">
      <c r="B163" s="2"/>
    </row>
    <row r="164" spans="2:2" ht="11.45" customHeight="1" x14ac:dyDescent="0.2">
      <c r="B164" s="2"/>
    </row>
    <row r="165" spans="2:2" ht="11.45" customHeight="1" x14ac:dyDescent="0.2">
      <c r="B165" s="2"/>
    </row>
    <row r="166" spans="2:2" ht="11.45" customHeight="1" x14ac:dyDescent="0.2">
      <c r="B166" s="2"/>
    </row>
    <row r="167" spans="2:2" ht="11.45" customHeight="1" x14ac:dyDescent="0.2">
      <c r="B167" s="2"/>
    </row>
    <row r="168" spans="2:2" ht="11.45" customHeight="1" x14ac:dyDescent="0.2">
      <c r="B168" s="2"/>
    </row>
    <row r="169" spans="2:2" ht="11.45" customHeight="1" x14ac:dyDescent="0.2">
      <c r="B169" s="2"/>
    </row>
    <row r="170" spans="2:2" ht="11.45" customHeight="1" x14ac:dyDescent="0.2">
      <c r="B170" s="2"/>
    </row>
    <row r="171" spans="2:2" ht="11.45" customHeight="1" x14ac:dyDescent="0.2">
      <c r="B171" s="2"/>
    </row>
    <row r="172" spans="2:2" ht="11.45" customHeight="1" x14ac:dyDescent="0.2">
      <c r="B172" s="2"/>
    </row>
    <row r="173" spans="2:2" ht="11.45" customHeight="1" x14ac:dyDescent="0.2">
      <c r="B173" s="2"/>
    </row>
    <row r="174" spans="2:2" ht="11.45" customHeight="1" x14ac:dyDescent="0.2">
      <c r="B174" s="2"/>
    </row>
    <row r="175" spans="2:2" ht="11.45" customHeight="1" x14ac:dyDescent="0.2">
      <c r="B175" s="2"/>
    </row>
    <row r="176" spans="2:2" ht="11.45" customHeight="1" x14ac:dyDescent="0.2">
      <c r="B176" s="2"/>
    </row>
    <row r="177" spans="2:2" ht="11.45" customHeight="1" x14ac:dyDescent="0.2">
      <c r="B177" s="2"/>
    </row>
    <row r="178" spans="2:2" ht="11.45" customHeight="1" x14ac:dyDescent="0.2">
      <c r="B178" s="2"/>
    </row>
    <row r="179" spans="2:2" ht="11.45" customHeight="1" x14ac:dyDescent="0.2">
      <c r="B179" s="2"/>
    </row>
    <row r="180" spans="2:2" ht="11.45" customHeight="1" x14ac:dyDescent="0.2">
      <c r="B180" s="2"/>
    </row>
    <row r="181" spans="2:2" ht="11.45" customHeight="1" x14ac:dyDescent="0.2">
      <c r="B181" s="2"/>
    </row>
    <row r="182" spans="2:2" ht="11.45" customHeight="1" x14ac:dyDescent="0.2">
      <c r="B182" s="2"/>
    </row>
    <row r="183" spans="2:2" ht="11.45" customHeight="1" x14ac:dyDescent="0.2">
      <c r="B183" s="2"/>
    </row>
    <row r="184" spans="2:2" ht="11.45" customHeight="1" x14ac:dyDescent="0.2">
      <c r="B184" s="2"/>
    </row>
    <row r="185" spans="2:2" ht="11.45" customHeight="1" x14ac:dyDescent="0.2">
      <c r="B185" s="2"/>
    </row>
    <row r="186" spans="2:2" ht="11.45" customHeight="1" x14ac:dyDescent="0.2">
      <c r="B186" s="2"/>
    </row>
    <row r="187" spans="2:2" ht="11.45" customHeight="1" x14ac:dyDescent="0.2">
      <c r="B187" s="2"/>
    </row>
    <row r="188" spans="2:2" ht="11.45" customHeight="1" x14ac:dyDescent="0.2">
      <c r="B188" s="2"/>
    </row>
    <row r="189" spans="2:2" ht="11.45" customHeight="1" x14ac:dyDescent="0.2">
      <c r="B189" s="2"/>
    </row>
    <row r="190" spans="2:2" ht="11.45" customHeight="1" x14ac:dyDescent="0.2">
      <c r="B190" s="2"/>
    </row>
    <row r="191" spans="2:2" ht="11.45" customHeight="1" x14ac:dyDescent="0.2">
      <c r="B191" s="2"/>
    </row>
    <row r="192" spans="2:2" ht="11.45" customHeight="1" x14ac:dyDescent="0.2">
      <c r="B192" s="2"/>
    </row>
    <row r="193" spans="2:2" ht="11.45" customHeight="1" x14ac:dyDescent="0.2">
      <c r="B193" s="2"/>
    </row>
  </sheetData>
  <phoneticPr fontId="0" type="noConversion"/>
  <pageMargins left="0.5" right="0.25" top="0.75" bottom="0.25" header="0.25" footer="0.33"/>
  <pageSetup paperSize="5" scale="90" orientation="portrait" r:id="rId1"/>
  <headerFooter alignWithMargins="0">
    <oddHeader xml:space="preserve">&amp;C&amp;24 2022 Municipal Recycling Report&amp;10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G193"/>
  <sheetViews>
    <sheetView topLeftCell="A36" workbookViewId="0">
      <selection activeCell="I64" sqref="I64"/>
    </sheetView>
  </sheetViews>
  <sheetFormatPr defaultRowHeight="11.45" customHeight="1" x14ac:dyDescent="0.2"/>
  <cols>
    <col min="1" max="1" width="61.140625" style="1" customWidth="1"/>
    <col min="2" max="2" width="5.7109375" style="1" customWidth="1"/>
    <col min="3" max="6" width="8.7109375" style="1" customWidth="1"/>
    <col min="7" max="16384" width="9.140625" style="1"/>
  </cols>
  <sheetData>
    <row r="1" spans="1:6" ht="25.5" x14ac:dyDescent="0.2">
      <c r="A1" s="50" t="s">
        <v>239</v>
      </c>
      <c r="B1" s="50" t="s">
        <v>1</v>
      </c>
      <c r="C1" s="51" t="s">
        <v>235</v>
      </c>
      <c r="D1" s="51" t="s">
        <v>237</v>
      </c>
      <c r="E1" s="51" t="s">
        <v>236</v>
      </c>
      <c r="F1" s="51" t="s">
        <v>238</v>
      </c>
    </row>
    <row r="2" spans="1:6" ht="12.75" x14ac:dyDescent="0.2">
      <c r="A2" s="9" t="s">
        <v>62</v>
      </c>
      <c r="B2" s="10">
        <v>38</v>
      </c>
      <c r="C2" s="18" t="s">
        <v>59</v>
      </c>
      <c r="D2" s="18" t="s">
        <v>61</v>
      </c>
      <c r="E2" s="18" t="s">
        <v>60</v>
      </c>
      <c r="F2" s="18" t="s">
        <v>61</v>
      </c>
    </row>
    <row r="3" spans="1:6" ht="15.75" x14ac:dyDescent="0.25">
      <c r="A3" s="13" t="s">
        <v>80</v>
      </c>
      <c r="B3" s="14">
        <v>909</v>
      </c>
      <c r="C3" s="18" t="s">
        <v>59</v>
      </c>
      <c r="D3" s="18" t="s">
        <v>61</v>
      </c>
      <c r="E3" s="18" t="s">
        <v>60</v>
      </c>
      <c r="F3" s="18" t="s">
        <v>61</v>
      </c>
    </row>
    <row r="4" spans="1:6" ht="12.75" x14ac:dyDescent="0.2">
      <c r="A4" s="9" t="s">
        <v>57</v>
      </c>
      <c r="B4" s="11"/>
      <c r="C4" s="18" t="s">
        <v>59</v>
      </c>
      <c r="D4" s="18" t="s">
        <v>59</v>
      </c>
      <c r="E4" s="18" t="s">
        <v>60</v>
      </c>
      <c r="F4" s="18" t="s">
        <v>59</v>
      </c>
    </row>
    <row r="5" spans="1:6" ht="12.75" x14ac:dyDescent="0.2">
      <c r="A5" s="9" t="s">
        <v>58</v>
      </c>
      <c r="B5" s="11"/>
      <c r="C5" s="18" t="s">
        <v>59</v>
      </c>
      <c r="D5" s="18" t="s">
        <v>59</v>
      </c>
      <c r="E5" s="18" t="s">
        <v>59</v>
      </c>
      <c r="F5" s="18" t="s">
        <v>59</v>
      </c>
    </row>
    <row r="6" spans="1:6" ht="13.15" customHeight="1" x14ac:dyDescent="0.2">
      <c r="A6" s="42" t="s">
        <v>174</v>
      </c>
      <c r="B6" s="35" t="s">
        <v>63</v>
      </c>
      <c r="C6" s="12">
        <f>1.1+1.08+0.85+2.26+9.54+9+8.62</f>
        <v>32.449999999999996</v>
      </c>
      <c r="D6" s="12"/>
      <c r="E6" s="12">
        <f>0.84+0.84+0.56+0.56</f>
        <v>2.8000000000000003</v>
      </c>
      <c r="F6" s="12"/>
    </row>
    <row r="7" spans="1:6" ht="13.15" customHeight="1" x14ac:dyDescent="0.2">
      <c r="A7" s="42" t="s">
        <v>175</v>
      </c>
      <c r="B7" s="35" t="s">
        <v>56</v>
      </c>
      <c r="C7" s="12">
        <f>1.22+1.58+1.11+1.24+0.0999</f>
        <v>5.2499000000000002</v>
      </c>
      <c r="D7" s="12"/>
      <c r="E7" s="12">
        <f>0.54+0.38+0.2808</f>
        <v>1.2008000000000001</v>
      </c>
      <c r="F7" s="12"/>
    </row>
    <row r="8" spans="1:6" ht="13.15" customHeight="1" x14ac:dyDescent="0.2">
      <c r="A8" s="33" t="s">
        <v>4</v>
      </c>
      <c r="B8" s="35" t="s">
        <v>5</v>
      </c>
      <c r="C8" s="12"/>
      <c r="D8" s="12"/>
      <c r="E8" s="12">
        <f>2.29+2.54+3.09+2.73+0.45+0.35+1.3+0.55+0.2+0.06+0.15+0.17461+4.62+4.61+4.26</f>
        <v>27.374609999999997</v>
      </c>
      <c r="F8" s="12"/>
    </row>
    <row r="9" spans="1:6" ht="13.15" customHeight="1" x14ac:dyDescent="0.2">
      <c r="A9" s="33" t="s">
        <v>230</v>
      </c>
      <c r="B9" s="35" t="s">
        <v>182</v>
      </c>
      <c r="C9" s="12"/>
      <c r="D9" s="12"/>
      <c r="E9" s="12"/>
      <c r="F9" s="12"/>
    </row>
    <row r="10" spans="1:6" ht="13.15" customHeight="1" x14ac:dyDescent="0.2">
      <c r="A10" s="33" t="s">
        <v>176</v>
      </c>
      <c r="B10" s="35" t="s">
        <v>38</v>
      </c>
      <c r="C10" s="12"/>
      <c r="D10" s="12"/>
      <c r="E10" s="12"/>
      <c r="F10" s="12"/>
    </row>
    <row r="11" spans="1:6" ht="13.15" customHeight="1" x14ac:dyDescent="0.2">
      <c r="A11" s="33" t="s">
        <v>177</v>
      </c>
      <c r="B11" s="35" t="s">
        <v>41</v>
      </c>
      <c r="C11" s="12"/>
      <c r="D11" s="12"/>
      <c r="E11" s="12"/>
      <c r="F11" s="12"/>
    </row>
    <row r="12" spans="1:6" ht="13.15" customHeight="1" x14ac:dyDescent="0.2">
      <c r="A12" s="33" t="s">
        <v>39</v>
      </c>
      <c r="B12" s="35" t="s">
        <v>40</v>
      </c>
      <c r="C12" s="12"/>
      <c r="D12" s="12"/>
      <c r="E12" s="12"/>
      <c r="F12" s="12"/>
    </row>
    <row r="13" spans="1:6" ht="13.15" customHeight="1" x14ac:dyDescent="0.2">
      <c r="A13" s="33" t="s">
        <v>178</v>
      </c>
      <c r="B13" s="35" t="s">
        <v>42</v>
      </c>
      <c r="C13" s="12"/>
      <c r="D13" s="12"/>
      <c r="E13" s="12">
        <f>0.01+0.01+0.01</f>
        <v>0.03</v>
      </c>
      <c r="F13" s="12"/>
    </row>
    <row r="14" spans="1:6" ht="13.15" customHeight="1" x14ac:dyDescent="0.2">
      <c r="A14" s="33" t="s">
        <v>43</v>
      </c>
      <c r="B14" s="35" t="s">
        <v>44</v>
      </c>
      <c r="C14" s="12"/>
      <c r="D14" s="12"/>
      <c r="E14" s="12"/>
      <c r="F14" s="12"/>
    </row>
    <row r="15" spans="1:6" ht="13.15" customHeight="1" x14ac:dyDescent="0.2">
      <c r="A15" s="33" t="s">
        <v>7</v>
      </c>
      <c r="B15" s="35" t="s">
        <v>8</v>
      </c>
      <c r="C15" s="12"/>
      <c r="D15" s="12"/>
      <c r="E15" s="12"/>
      <c r="F15" s="12"/>
    </row>
    <row r="16" spans="1:6" ht="13.15" customHeight="1" x14ac:dyDescent="0.2">
      <c r="A16" s="33" t="s">
        <v>188</v>
      </c>
      <c r="B16" s="35" t="s">
        <v>2</v>
      </c>
      <c r="C16" s="12"/>
      <c r="D16" s="12"/>
      <c r="E16" s="12"/>
      <c r="F16" s="12"/>
    </row>
    <row r="17" spans="1:6" ht="13.15" customHeight="1" x14ac:dyDescent="0.2">
      <c r="A17" s="33" t="s">
        <v>189</v>
      </c>
      <c r="B17" s="35" t="s">
        <v>10</v>
      </c>
      <c r="C17" s="12"/>
      <c r="D17" s="12"/>
      <c r="E17" s="12"/>
      <c r="F17" s="12"/>
    </row>
    <row r="18" spans="1:6" ht="13.15" customHeight="1" x14ac:dyDescent="0.2">
      <c r="A18" s="33" t="s">
        <v>190</v>
      </c>
      <c r="B18" s="35" t="s">
        <v>31</v>
      </c>
      <c r="C18" s="12"/>
      <c r="D18" s="12"/>
      <c r="E18" s="12"/>
      <c r="F18" s="12"/>
    </row>
    <row r="19" spans="1:6" ht="13.15" customHeight="1" x14ac:dyDescent="0.2">
      <c r="A19" s="33" t="s">
        <v>191</v>
      </c>
      <c r="B19" s="35" t="s">
        <v>3</v>
      </c>
      <c r="C19" s="12"/>
      <c r="D19" s="12"/>
      <c r="E19" s="12"/>
      <c r="F19" s="12"/>
    </row>
    <row r="20" spans="1:6" ht="13.15" customHeight="1" x14ac:dyDescent="0.2">
      <c r="A20" s="33" t="s">
        <v>192</v>
      </c>
      <c r="B20" s="36" t="s">
        <v>9</v>
      </c>
      <c r="C20" s="12"/>
      <c r="D20" s="12"/>
      <c r="E20" s="12"/>
      <c r="F20" s="12"/>
    </row>
    <row r="21" spans="1:6" ht="13.15" customHeight="1" x14ac:dyDescent="0.2">
      <c r="A21" s="33" t="s">
        <v>193</v>
      </c>
      <c r="B21" s="36" t="s">
        <v>32</v>
      </c>
      <c r="C21" s="12"/>
      <c r="D21" s="12"/>
      <c r="E21" s="12"/>
      <c r="F21" s="12"/>
    </row>
    <row r="22" spans="1:6" ht="13.15" customHeight="1" x14ac:dyDescent="0.2">
      <c r="A22" s="33" t="s">
        <v>194</v>
      </c>
      <c r="B22" s="36" t="s">
        <v>33</v>
      </c>
      <c r="C22" s="12"/>
      <c r="D22" s="12"/>
      <c r="E22" s="12"/>
      <c r="F22" s="12"/>
    </row>
    <row r="23" spans="1:6" ht="13.15" customHeight="1" x14ac:dyDescent="0.2">
      <c r="A23" s="33" t="s">
        <v>195</v>
      </c>
      <c r="B23" s="36" t="s">
        <v>34</v>
      </c>
      <c r="C23" s="12"/>
      <c r="D23" s="12"/>
      <c r="E23" s="12"/>
      <c r="F23" s="12"/>
    </row>
    <row r="24" spans="1:6" ht="13.15" customHeight="1" x14ac:dyDescent="0.2">
      <c r="A24" s="33" t="s">
        <v>196</v>
      </c>
      <c r="B24" s="36" t="s">
        <v>35</v>
      </c>
      <c r="C24" s="12"/>
      <c r="D24" s="12"/>
      <c r="E24" s="12"/>
      <c r="F24" s="12"/>
    </row>
    <row r="25" spans="1:6" ht="13.15" customHeight="1" x14ac:dyDescent="0.2">
      <c r="A25" s="33" t="s">
        <v>197</v>
      </c>
      <c r="B25" s="36" t="s">
        <v>36</v>
      </c>
      <c r="C25" s="12"/>
      <c r="D25" s="12"/>
      <c r="E25" s="12"/>
      <c r="F25" s="12"/>
    </row>
    <row r="26" spans="1:6" ht="13.15" customHeight="1" x14ac:dyDescent="0.2">
      <c r="A26" s="33" t="s">
        <v>198</v>
      </c>
      <c r="B26" s="36" t="s">
        <v>37</v>
      </c>
      <c r="C26" s="12"/>
      <c r="D26" s="12"/>
      <c r="E26" s="12"/>
      <c r="F26" s="12"/>
    </row>
    <row r="27" spans="1:6" ht="13.15" customHeight="1" x14ac:dyDescent="0.2">
      <c r="A27" s="33" t="s">
        <v>231</v>
      </c>
      <c r="B27" s="36" t="s">
        <v>53</v>
      </c>
      <c r="C27" s="12"/>
      <c r="D27" s="12"/>
      <c r="E27" s="12"/>
      <c r="F27" s="12"/>
    </row>
    <row r="28" spans="1:6" ht="13.15" customHeight="1" x14ac:dyDescent="0.2">
      <c r="A28" s="33" t="s">
        <v>179</v>
      </c>
      <c r="B28" s="35" t="s">
        <v>29</v>
      </c>
      <c r="C28" s="12"/>
      <c r="D28" s="12"/>
      <c r="E28" s="12"/>
      <c r="F28" s="12"/>
    </row>
    <row r="29" spans="1:6" ht="13.15" customHeight="1" x14ac:dyDescent="0.2">
      <c r="A29" s="43" t="s">
        <v>180</v>
      </c>
      <c r="B29" s="35" t="s">
        <v>11</v>
      </c>
      <c r="C29" s="12"/>
      <c r="D29" s="12"/>
      <c r="E29" s="12"/>
      <c r="F29" s="12"/>
    </row>
    <row r="30" spans="1:6" ht="13.15" customHeight="1" x14ac:dyDescent="0.2">
      <c r="A30" s="33" t="s">
        <v>18</v>
      </c>
      <c r="B30" s="35" t="s">
        <v>19</v>
      </c>
      <c r="C30" s="12"/>
      <c r="D30" s="12"/>
      <c r="E30" s="12"/>
      <c r="F30" s="12"/>
    </row>
    <row r="31" spans="1:6" ht="13.15" customHeight="1" x14ac:dyDescent="0.2">
      <c r="A31" s="33" t="s">
        <v>12</v>
      </c>
      <c r="B31" s="35" t="s">
        <v>13</v>
      </c>
      <c r="C31" s="12"/>
      <c r="D31" s="12"/>
      <c r="E31" s="12"/>
      <c r="F31" s="12"/>
    </row>
    <row r="32" spans="1:6" ht="13.15" customHeight="1" x14ac:dyDescent="0.2">
      <c r="A32" s="33" t="s">
        <v>16</v>
      </c>
      <c r="B32" s="35" t="s">
        <v>17</v>
      </c>
      <c r="C32" s="12"/>
      <c r="D32" s="12"/>
      <c r="E32" s="12"/>
      <c r="F32" s="12"/>
    </row>
    <row r="33" spans="1:6" ht="13.15" customHeight="1" x14ac:dyDescent="0.2">
      <c r="A33" s="33" t="s">
        <v>14</v>
      </c>
      <c r="B33" s="35" t="s">
        <v>15</v>
      </c>
      <c r="C33" s="12"/>
      <c r="D33" s="12"/>
      <c r="E33" s="12"/>
      <c r="F33" s="12"/>
    </row>
    <row r="34" spans="1:6" ht="13.15" customHeight="1" x14ac:dyDescent="0.2">
      <c r="A34" s="33" t="s">
        <v>20</v>
      </c>
      <c r="B34" s="35" t="s">
        <v>21</v>
      </c>
      <c r="C34" s="12"/>
      <c r="D34" s="12"/>
      <c r="E34" s="12"/>
      <c r="F34" s="12"/>
    </row>
    <row r="35" spans="1:6" ht="13.15" customHeight="1" x14ac:dyDescent="0.2">
      <c r="A35" s="33" t="s">
        <v>199</v>
      </c>
      <c r="B35" s="36" t="s">
        <v>45</v>
      </c>
      <c r="C35" s="12"/>
      <c r="D35" s="12"/>
      <c r="E35" s="12"/>
      <c r="F35" s="12"/>
    </row>
    <row r="36" spans="1:6" ht="13.15" customHeight="1" x14ac:dyDescent="0.2">
      <c r="A36" s="33" t="s">
        <v>200</v>
      </c>
      <c r="B36" s="36" t="s">
        <v>46</v>
      </c>
      <c r="C36" s="12"/>
      <c r="D36" s="12"/>
      <c r="E36" s="12"/>
      <c r="F36" s="12"/>
    </row>
    <row r="37" spans="1:6" ht="13.15" customHeight="1" x14ac:dyDescent="0.2">
      <c r="A37" s="33" t="s">
        <v>201</v>
      </c>
      <c r="B37" s="36" t="s">
        <v>47</v>
      </c>
      <c r="C37" s="12"/>
      <c r="D37" s="12"/>
      <c r="E37" s="12"/>
      <c r="F37" s="12"/>
    </row>
    <row r="38" spans="1:6" ht="13.15" customHeight="1" x14ac:dyDescent="0.2">
      <c r="A38" s="33" t="s">
        <v>202</v>
      </c>
      <c r="B38" s="36" t="s">
        <v>48</v>
      </c>
      <c r="C38" s="12"/>
      <c r="D38" s="12"/>
      <c r="E38" s="12"/>
      <c r="F38" s="12"/>
    </row>
    <row r="39" spans="1:6" ht="13.15" customHeight="1" x14ac:dyDescent="0.2">
      <c r="A39" s="33" t="s">
        <v>203</v>
      </c>
      <c r="B39" s="36" t="s">
        <v>49</v>
      </c>
      <c r="C39" s="12"/>
      <c r="D39" s="12"/>
      <c r="E39" s="12"/>
      <c r="F39" s="12"/>
    </row>
    <row r="40" spans="1:6" ht="13.15" customHeight="1" x14ac:dyDescent="0.2">
      <c r="A40" s="33" t="s">
        <v>204</v>
      </c>
      <c r="B40" s="36" t="s">
        <v>50</v>
      </c>
      <c r="C40" s="12"/>
      <c r="D40" s="12"/>
      <c r="E40" s="12"/>
      <c r="F40" s="12"/>
    </row>
    <row r="41" spans="1:6" ht="13.15" customHeight="1" x14ac:dyDescent="0.2">
      <c r="A41" s="33" t="s">
        <v>205</v>
      </c>
      <c r="B41" s="36" t="s">
        <v>51</v>
      </c>
      <c r="C41" s="12"/>
      <c r="D41" s="12"/>
      <c r="E41" s="12"/>
      <c r="F41" s="12"/>
    </row>
    <row r="42" spans="1:6" ht="13.15" customHeight="1" x14ac:dyDescent="0.2">
      <c r="A42" s="33" t="s">
        <v>206</v>
      </c>
      <c r="B42" s="36" t="s">
        <v>52</v>
      </c>
      <c r="C42" s="12"/>
      <c r="D42" s="12"/>
      <c r="E42" s="12"/>
      <c r="F42" s="12"/>
    </row>
    <row r="43" spans="1:6" ht="13.15" customHeight="1" x14ac:dyDescent="0.2">
      <c r="A43" s="33" t="s">
        <v>207</v>
      </c>
      <c r="B43" s="36" t="s">
        <v>6</v>
      </c>
      <c r="C43" s="12"/>
      <c r="D43" s="12"/>
      <c r="E43" s="12"/>
      <c r="F43" s="12"/>
    </row>
    <row r="44" spans="1:6" ht="13.15" customHeight="1" x14ac:dyDescent="0.2">
      <c r="A44" s="33" t="s">
        <v>233</v>
      </c>
      <c r="B44" s="36" t="s">
        <v>183</v>
      </c>
      <c r="C44" s="12"/>
      <c r="D44" s="12"/>
      <c r="E44" s="12"/>
      <c r="F44" s="12"/>
    </row>
    <row r="45" spans="1:6" ht="13.15" customHeight="1" x14ac:dyDescent="0.2">
      <c r="A45" s="33" t="s">
        <v>208</v>
      </c>
      <c r="B45" s="36" t="s">
        <v>184</v>
      </c>
      <c r="C45" s="12"/>
      <c r="D45" s="12"/>
      <c r="E45" s="12"/>
      <c r="F45" s="12"/>
    </row>
    <row r="46" spans="1:6" ht="13.15" customHeight="1" x14ac:dyDescent="0.2">
      <c r="A46" s="33" t="s">
        <v>209</v>
      </c>
      <c r="B46" s="36" t="s">
        <v>24</v>
      </c>
      <c r="C46" s="12"/>
      <c r="D46" s="12"/>
      <c r="E46" s="12"/>
      <c r="F46" s="12"/>
    </row>
    <row r="47" spans="1:6" ht="13.15" customHeight="1" x14ac:dyDescent="0.2">
      <c r="A47" s="33" t="s">
        <v>210</v>
      </c>
      <c r="B47" s="36" t="s">
        <v>25</v>
      </c>
      <c r="C47" s="12"/>
      <c r="D47" s="12"/>
      <c r="E47" s="12"/>
      <c r="F47" s="12"/>
    </row>
    <row r="48" spans="1:6" ht="13.15" customHeight="1" x14ac:dyDescent="0.2">
      <c r="A48" s="33" t="s">
        <v>211</v>
      </c>
      <c r="B48" s="36" t="s">
        <v>26</v>
      </c>
      <c r="C48" s="12"/>
      <c r="D48" s="12"/>
      <c r="E48" s="12"/>
      <c r="F48" s="12"/>
    </row>
    <row r="49" spans="1:7" ht="13.15" customHeight="1" x14ac:dyDescent="0.2">
      <c r="A49" s="33" t="s">
        <v>212</v>
      </c>
      <c r="B49" s="36" t="s">
        <v>27</v>
      </c>
      <c r="C49" s="12"/>
      <c r="D49" s="12"/>
      <c r="E49" s="12"/>
      <c r="F49" s="12"/>
    </row>
    <row r="50" spans="1:7" ht="13.15" customHeight="1" x14ac:dyDescent="0.2">
      <c r="A50" s="33" t="s">
        <v>213</v>
      </c>
      <c r="B50" s="36" t="s">
        <v>30</v>
      </c>
      <c r="C50" s="12"/>
      <c r="D50" s="12"/>
      <c r="E50" s="12"/>
      <c r="F50" s="12"/>
    </row>
    <row r="51" spans="1:7" ht="13.15" customHeight="1" x14ac:dyDescent="0.2">
      <c r="A51" s="33" t="s">
        <v>232</v>
      </c>
      <c r="B51" s="36" t="s">
        <v>28</v>
      </c>
      <c r="C51" s="12"/>
      <c r="D51" s="12"/>
      <c r="E51" s="12"/>
      <c r="F51" s="12"/>
    </row>
    <row r="52" spans="1:7" ht="13.15" customHeight="1" x14ac:dyDescent="0.2">
      <c r="A52" s="48" t="s">
        <v>22</v>
      </c>
      <c r="B52" s="49" t="s">
        <v>23</v>
      </c>
      <c r="C52" s="12"/>
      <c r="D52" s="12"/>
      <c r="E52" s="12"/>
      <c r="F52" s="12"/>
    </row>
    <row r="53" spans="1:7" ht="13.15" customHeight="1" x14ac:dyDescent="0.2">
      <c r="A53" s="33" t="s">
        <v>214</v>
      </c>
      <c r="B53" s="35" t="s">
        <v>215</v>
      </c>
      <c r="C53" s="12"/>
      <c r="D53" s="12"/>
      <c r="E53" s="12"/>
      <c r="F53" s="12"/>
    </row>
    <row r="54" spans="1:7" ht="13.15" customHeight="1" x14ac:dyDescent="0.2">
      <c r="A54" s="33" t="s">
        <v>216</v>
      </c>
      <c r="B54" s="35" t="s">
        <v>217</v>
      </c>
      <c r="C54" s="12"/>
      <c r="D54" s="12"/>
      <c r="E54" s="12"/>
      <c r="F54" s="12"/>
    </row>
    <row r="55" spans="1:7" ht="13.15" customHeight="1" x14ac:dyDescent="0.2">
      <c r="A55" s="33" t="s">
        <v>218</v>
      </c>
      <c r="B55" s="35" t="s">
        <v>219</v>
      </c>
      <c r="C55" s="12"/>
      <c r="D55" s="12"/>
      <c r="E55" s="12"/>
      <c r="F55" s="12"/>
    </row>
    <row r="56" spans="1:7" ht="13.15" customHeight="1" x14ac:dyDescent="0.2">
      <c r="A56" s="48" t="s">
        <v>220</v>
      </c>
      <c r="B56" s="49" t="s">
        <v>221</v>
      </c>
      <c r="C56" s="12"/>
      <c r="D56" s="12"/>
      <c r="E56" s="12"/>
      <c r="F56" s="12"/>
    </row>
    <row r="57" spans="1:7" ht="13.15" customHeight="1" x14ac:dyDescent="0.2">
      <c r="A57" s="48" t="s">
        <v>222</v>
      </c>
      <c r="B57" s="49" t="s">
        <v>223</v>
      </c>
      <c r="C57" s="12"/>
      <c r="D57" s="12"/>
      <c r="E57" s="12"/>
      <c r="F57" s="12"/>
    </row>
    <row r="58" spans="1:7" ht="13.15" customHeight="1" x14ac:dyDescent="0.2">
      <c r="A58" s="33" t="s">
        <v>224</v>
      </c>
      <c r="B58" s="35" t="s">
        <v>225</v>
      </c>
      <c r="C58" s="12"/>
      <c r="D58" s="12"/>
      <c r="E58" s="12"/>
      <c r="F58" s="12"/>
    </row>
    <row r="59" spans="1:7" ht="13.15" customHeight="1" x14ac:dyDescent="0.2">
      <c r="A59" s="33" t="s">
        <v>226</v>
      </c>
      <c r="B59" s="35" t="s">
        <v>227</v>
      </c>
      <c r="C59" s="12"/>
      <c r="D59" s="12"/>
      <c r="E59" s="12"/>
      <c r="F59" s="12"/>
    </row>
    <row r="60" spans="1:7" ht="13.15" customHeight="1" x14ac:dyDescent="0.2">
      <c r="A60" s="42" t="s">
        <v>228</v>
      </c>
      <c r="B60" s="35" t="s">
        <v>229</v>
      </c>
      <c r="C60" s="12"/>
      <c r="D60" s="12"/>
      <c r="E60" s="12"/>
      <c r="F60" s="12"/>
    </row>
    <row r="61" spans="1:7" ht="13.15" customHeight="1" x14ac:dyDescent="0.2">
      <c r="A61" s="33" t="s">
        <v>181</v>
      </c>
      <c r="B61" s="35" t="s">
        <v>185</v>
      </c>
      <c r="C61" s="12"/>
      <c r="D61" s="12"/>
      <c r="E61" s="12"/>
      <c r="F61" s="12"/>
    </row>
    <row r="62" spans="1:7" ht="13.15" customHeight="1" x14ac:dyDescent="0.2">
      <c r="A62" s="33" t="s">
        <v>54</v>
      </c>
      <c r="B62" s="35" t="s">
        <v>55</v>
      </c>
      <c r="C62" s="12"/>
      <c r="D62" s="12"/>
      <c r="E62" s="12"/>
      <c r="F62" s="12"/>
    </row>
    <row r="63" spans="1:7" ht="13.15" customHeight="1" x14ac:dyDescent="0.2">
      <c r="A63" s="43" t="s">
        <v>187</v>
      </c>
      <c r="B63" s="35" t="s">
        <v>186</v>
      </c>
      <c r="C63" s="12">
        <f>5</f>
        <v>5</v>
      </c>
      <c r="D63" s="12"/>
      <c r="E63" s="12"/>
      <c r="F63" s="12"/>
    </row>
    <row r="64" spans="1:7" ht="13.15" customHeight="1" x14ac:dyDescent="0.2">
      <c r="A64" s="4"/>
      <c r="B64" s="5"/>
      <c r="C64" s="25">
        <f>SUM(C6:C63)</f>
        <v>42.6999</v>
      </c>
      <c r="D64" s="25">
        <f>SUM(D6:D63)</f>
        <v>0</v>
      </c>
      <c r="E64" s="25">
        <f>SUM(E6:E63)</f>
        <v>31.405409999999996</v>
      </c>
      <c r="F64" s="25">
        <f>SUM(F6:F63)</f>
        <v>0</v>
      </c>
      <c r="G64" s="32">
        <f>SUM(C64:F64)</f>
        <v>74.105310000000003</v>
      </c>
    </row>
    <row r="65" spans="1:6" ht="13.15" customHeight="1" x14ac:dyDescent="0.2">
      <c r="A65" s="4"/>
      <c r="B65" s="5"/>
      <c r="C65" s="25"/>
      <c r="D65" s="25"/>
      <c r="E65" s="25"/>
      <c r="F65" s="25"/>
    </row>
    <row r="66" spans="1:6" ht="15" customHeight="1" x14ac:dyDescent="0.2">
      <c r="A66" s="6" t="s">
        <v>71</v>
      </c>
      <c r="B66" s="7" t="s">
        <v>64</v>
      </c>
      <c r="C66" s="19"/>
      <c r="D66" s="19"/>
      <c r="E66" s="20"/>
      <c r="F66" s="19"/>
    </row>
    <row r="67" spans="1:6" ht="15" customHeight="1" x14ac:dyDescent="0.2">
      <c r="A67" s="6" t="s">
        <v>65</v>
      </c>
      <c r="B67" s="7" t="s">
        <v>66</v>
      </c>
      <c r="C67" s="19"/>
      <c r="D67" s="19"/>
      <c r="E67" s="20"/>
      <c r="F67" s="19"/>
    </row>
    <row r="68" spans="1:6" ht="15" customHeight="1" x14ac:dyDescent="0.2">
      <c r="A68" s="6" t="s">
        <v>67</v>
      </c>
      <c r="B68" s="7" t="s">
        <v>68</v>
      </c>
      <c r="C68" s="19"/>
      <c r="D68" s="19"/>
      <c r="E68" s="28"/>
      <c r="F68" s="19"/>
    </row>
    <row r="69" spans="1:6" ht="15" customHeight="1" x14ac:dyDescent="0.2">
      <c r="A69" s="6" t="s">
        <v>73</v>
      </c>
      <c r="B69" s="7" t="s">
        <v>72</v>
      </c>
      <c r="C69" s="19"/>
      <c r="D69" s="19"/>
      <c r="E69" s="22"/>
      <c r="F69" s="19"/>
    </row>
    <row r="70" spans="1:6" ht="15" customHeight="1" x14ac:dyDescent="0.2">
      <c r="A70" s="6" t="s">
        <v>69</v>
      </c>
      <c r="B70" s="8" t="s">
        <v>74</v>
      </c>
      <c r="C70" s="19"/>
      <c r="D70" s="19"/>
      <c r="E70" s="20"/>
      <c r="F70" s="19"/>
    </row>
    <row r="71" spans="1:6" ht="15" customHeight="1" x14ac:dyDescent="0.2">
      <c r="A71" s="6" t="s">
        <v>70</v>
      </c>
      <c r="B71" s="8"/>
      <c r="C71" s="19"/>
      <c r="D71" s="19"/>
      <c r="E71" s="22"/>
      <c r="F71" s="19"/>
    </row>
    <row r="72" spans="1:6" ht="11.45" customHeight="1" x14ac:dyDescent="0.2">
      <c r="B72" s="2"/>
    </row>
    <row r="73" spans="1:6" ht="11.45" customHeight="1" x14ac:dyDescent="0.2">
      <c r="B73" s="2"/>
    </row>
    <row r="74" spans="1:6" ht="11.45" customHeight="1" x14ac:dyDescent="0.2">
      <c r="B74" s="2"/>
    </row>
    <row r="75" spans="1:6" ht="11.45" customHeight="1" x14ac:dyDescent="0.2">
      <c r="B75" s="2"/>
    </row>
    <row r="76" spans="1:6" ht="11.45" customHeight="1" x14ac:dyDescent="0.2">
      <c r="B76" s="2"/>
    </row>
    <row r="77" spans="1:6" ht="11.45" customHeight="1" x14ac:dyDescent="0.2">
      <c r="B77" s="2"/>
    </row>
    <row r="78" spans="1:6" ht="11.45" customHeight="1" x14ac:dyDescent="0.2">
      <c r="B78" s="2"/>
    </row>
    <row r="79" spans="1:6" ht="11.45" customHeight="1" x14ac:dyDescent="0.2">
      <c r="B79" s="2"/>
    </row>
    <row r="80" spans="1:6" ht="11.45" customHeight="1" x14ac:dyDescent="0.2">
      <c r="B80" s="2"/>
    </row>
    <row r="81" spans="2:2" ht="11.45" customHeight="1" x14ac:dyDescent="0.2">
      <c r="B81" s="2"/>
    </row>
    <row r="82" spans="2:2" ht="11.45" customHeight="1" x14ac:dyDescent="0.2">
      <c r="B82" s="2"/>
    </row>
    <row r="83" spans="2:2" ht="11.45" customHeight="1" x14ac:dyDescent="0.2">
      <c r="B83" s="2"/>
    </row>
    <row r="84" spans="2:2" ht="11.45" customHeight="1" x14ac:dyDescent="0.2">
      <c r="B84" s="2"/>
    </row>
    <row r="85" spans="2:2" ht="11.45" customHeight="1" x14ac:dyDescent="0.2">
      <c r="B85" s="2"/>
    </row>
    <row r="86" spans="2:2" ht="11.45" customHeight="1" x14ac:dyDescent="0.2">
      <c r="B86" s="2"/>
    </row>
    <row r="87" spans="2:2" ht="11.45" customHeight="1" x14ac:dyDescent="0.2">
      <c r="B87" s="2"/>
    </row>
    <row r="88" spans="2:2" ht="11.45" customHeight="1" x14ac:dyDescent="0.2">
      <c r="B88" s="2"/>
    </row>
    <row r="89" spans="2:2" ht="11.45" customHeight="1" x14ac:dyDescent="0.2">
      <c r="B89" s="2"/>
    </row>
    <row r="90" spans="2:2" ht="11.45" customHeight="1" x14ac:dyDescent="0.2">
      <c r="B90" s="2"/>
    </row>
    <row r="91" spans="2:2" ht="11.45" customHeight="1" x14ac:dyDescent="0.2">
      <c r="B91" s="2"/>
    </row>
    <row r="92" spans="2:2" ht="11.45" customHeight="1" x14ac:dyDescent="0.2">
      <c r="B92" s="2"/>
    </row>
    <row r="93" spans="2:2" ht="11.45" customHeight="1" x14ac:dyDescent="0.2">
      <c r="B93" s="2"/>
    </row>
    <row r="94" spans="2:2" ht="11.45" customHeight="1" x14ac:dyDescent="0.2">
      <c r="B94" s="2"/>
    </row>
    <row r="95" spans="2:2" ht="11.45" customHeight="1" x14ac:dyDescent="0.2">
      <c r="B95" s="2"/>
    </row>
    <row r="96" spans="2:2" ht="11.45" customHeight="1" x14ac:dyDescent="0.2">
      <c r="B96" s="2"/>
    </row>
    <row r="97" spans="2:2" ht="11.45" customHeight="1" x14ac:dyDescent="0.2">
      <c r="B97" s="2"/>
    </row>
    <row r="98" spans="2:2" ht="11.45" customHeight="1" x14ac:dyDescent="0.2">
      <c r="B98" s="2"/>
    </row>
    <row r="99" spans="2:2" ht="11.45" customHeight="1" x14ac:dyDescent="0.2">
      <c r="B99" s="2"/>
    </row>
    <row r="100" spans="2:2" ht="11.45" customHeight="1" x14ac:dyDescent="0.2">
      <c r="B100" s="2"/>
    </row>
    <row r="101" spans="2:2" ht="11.45" customHeight="1" x14ac:dyDescent="0.2">
      <c r="B101" s="2"/>
    </row>
    <row r="102" spans="2:2" ht="11.45" customHeight="1" x14ac:dyDescent="0.2">
      <c r="B102" s="2"/>
    </row>
    <row r="103" spans="2:2" ht="11.45" customHeight="1" x14ac:dyDescent="0.2">
      <c r="B103" s="2"/>
    </row>
    <row r="104" spans="2:2" ht="11.45" customHeight="1" x14ac:dyDescent="0.2">
      <c r="B104" s="2"/>
    </row>
    <row r="105" spans="2:2" ht="11.45" customHeight="1" x14ac:dyDescent="0.2">
      <c r="B105" s="2"/>
    </row>
    <row r="106" spans="2:2" ht="11.45" customHeight="1" x14ac:dyDescent="0.2">
      <c r="B106" s="2"/>
    </row>
    <row r="107" spans="2:2" ht="11.45" customHeight="1" x14ac:dyDescent="0.2">
      <c r="B107" s="2"/>
    </row>
    <row r="108" spans="2:2" ht="11.45" customHeight="1" x14ac:dyDescent="0.2">
      <c r="B108" s="2"/>
    </row>
    <row r="109" spans="2:2" ht="11.45" customHeight="1" x14ac:dyDescent="0.2">
      <c r="B109" s="2"/>
    </row>
    <row r="110" spans="2:2" ht="11.45" customHeight="1" x14ac:dyDescent="0.2">
      <c r="B110" s="2"/>
    </row>
    <row r="111" spans="2:2" ht="11.45" customHeight="1" x14ac:dyDescent="0.2">
      <c r="B111" s="2"/>
    </row>
    <row r="112" spans="2:2" ht="11.45" customHeight="1" x14ac:dyDescent="0.2">
      <c r="B112" s="2"/>
    </row>
    <row r="113" spans="2:2" ht="11.45" customHeight="1" x14ac:dyDescent="0.2">
      <c r="B113" s="2"/>
    </row>
    <row r="114" spans="2:2" ht="11.45" customHeight="1" x14ac:dyDescent="0.2">
      <c r="B114" s="2"/>
    </row>
    <row r="115" spans="2:2" ht="11.45" customHeight="1" x14ac:dyDescent="0.2">
      <c r="B115" s="2"/>
    </row>
    <row r="116" spans="2:2" ht="11.45" customHeight="1" x14ac:dyDescent="0.2">
      <c r="B116" s="2"/>
    </row>
    <row r="117" spans="2:2" ht="11.45" customHeight="1" x14ac:dyDescent="0.2">
      <c r="B117" s="2"/>
    </row>
    <row r="118" spans="2:2" ht="11.45" customHeight="1" x14ac:dyDescent="0.2">
      <c r="B118" s="2"/>
    </row>
    <row r="119" spans="2:2" ht="11.45" customHeight="1" x14ac:dyDescent="0.2">
      <c r="B119" s="2"/>
    </row>
    <row r="120" spans="2:2" ht="11.45" customHeight="1" x14ac:dyDescent="0.2">
      <c r="B120" s="2"/>
    </row>
    <row r="121" spans="2:2" ht="11.45" customHeight="1" x14ac:dyDescent="0.2">
      <c r="B121" s="2"/>
    </row>
    <row r="122" spans="2:2" ht="11.45" customHeight="1" x14ac:dyDescent="0.2">
      <c r="B122" s="2"/>
    </row>
    <row r="123" spans="2:2" ht="11.45" customHeight="1" x14ac:dyDescent="0.2">
      <c r="B123" s="2"/>
    </row>
    <row r="124" spans="2:2" ht="11.45" customHeight="1" x14ac:dyDescent="0.2">
      <c r="B124" s="2"/>
    </row>
    <row r="125" spans="2:2" ht="11.45" customHeight="1" x14ac:dyDescent="0.2">
      <c r="B125" s="2"/>
    </row>
    <row r="126" spans="2:2" ht="11.45" customHeight="1" x14ac:dyDescent="0.2">
      <c r="B126" s="2"/>
    </row>
    <row r="127" spans="2:2" ht="11.45" customHeight="1" x14ac:dyDescent="0.2">
      <c r="B127" s="2"/>
    </row>
    <row r="128" spans="2:2" ht="11.45" customHeight="1" x14ac:dyDescent="0.2">
      <c r="B128" s="2"/>
    </row>
    <row r="129" spans="2:2" ht="11.45" customHeight="1" x14ac:dyDescent="0.2">
      <c r="B129" s="2"/>
    </row>
    <row r="130" spans="2:2" ht="11.45" customHeight="1" x14ac:dyDescent="0.2">
      <c r="B130" s="2"/>
    </row>
    <row r="131" spans="2:2" ht="11.45" customHeight="1" x14ac:dyDescent="0.2">
      <c r="B131" s="2"/>
    </row>
    <row r="132" spans="2:2" ht="11.45" customHeight="1" x14ac:dyDescent="0.2">
      <c r="B132" s="2"/>
    </row>
    <row r="133" spans="2:2" ht="11.45" customHeight="1" x14ac:dyDescent="0.2">
      <c r="B133" s="2"/>
    </row>
    <row r="134" spans="2:2" ht="11.45" customHeight="1" x14ac:dyDescent="0.2">
      <c r="B134" s="2"/>
    </row>
    <row r="135" spans="2:2" ht="11.45" customHeight="1" x14ac:dyDescent="0.2">
      <c r="B135" s="2"/>
    </row>
    <row r="136" spans="2:2" ht="11.45" customHeight="1" x14ac:dyDescent="0.2">
      <c r="B136" s="2"/>
    </row>
    <row r="137" spans="2:2" ht="11.45" customHeight="1" x14ac:dyDescent="0.2">
      <c r="B137" s="2"/>
    </row>
    <row r="138" spans="2:2" ht="11.45" customHeight="1" x14ac:dyDescent="0.2">
      <c r="B138" s="2"/>
    </row>
    <row r="139" spans="2:2" ht="11.45" customHeight="1" x14ac:dyDescent="0.2">
      <c r="B139" s="2"/>
    </row>
    <row r="140" spans="2:2" ht="11.45" customHeight="1" x14ac:dyDescent="0.2">
      <c r="B140" s="2"/>
    </row>
    <row r="141" spans="2:2" ht="11.45" customHeight="1" x14ac:dyDescent="0.2">
      <c r="B141" s="2"/>
    </row>
    <row r="142" spans="2:2" ht="11.45" customHeight="1" x14ac:dyDescent="0.2">
      <c r="B142" s="2"/>
    </row>
    <row r="143" spans="2:2" ht="11.45" customHeight="1" x14ac:dyDescent="0.2">
      <c r="B143" s="2"/>
    </row>
    <row r="144" spans="2:2" ht="11.45" customHeight="1" x14ac:dyDescent="0.2">
      <c r="B144" s="2"/>
    </row>
    <row r="145" spans="2:2" ht="11.45" customHeight="1" x14ac:dyDescent="0.2">
      <c r="B145" s="2"/>
    </row>
    <row r="146" spans="2:2" ht="11.45" customHeight="1" x14ac:dyDescent="0.2">
      <c r="B146" s="2"/>
    </row>
    <row r="147" spans="2:2" ht="11.45" customHeight="1" x14ac:dyDescent="0.2">
      <c r="B147" s="2"/>
    </row>
    <row r="148" spans="2:2" ht="11.45" customHeight="1" x14ac:dyDescent="0.2">
      <c r="B148" s="2"/>
    </row>
    <row r="149" spans="2:2" ht="11.45" customHeight="1" x14ac:dyDescent="0.2">
      <c r="B149" s="2"/>
    </row>
    <row r="150" spans="2:2" ht="11.45" customHeight="1" x14ac:dyDescent="0.2">
      <c r="B150" s="2"/>
    </row>
    <row r="151" spans="2:2" ht="11.45" customHeight="1" x14ac:dyDescent="0.2">
      <c r="B151" s="2"/>
    </row>
    <row r="152" spans="2:2" ht="11.45" customHeight="1" x14ac:dyDescent="0.2">
      <c r="B152" s="2"/>
    </row>
    <row r="153" spans="2:2" ht="11.45" customHeight="1" x14ac:dyDescent="0.2">
      <c r="B153" s="2"/>
    </row>
    <row r="154" spans="2:2" ht="11.45" customHeight="1" x14ac:dyDescent="0.2">
      <c r="B154" s="2"/>
    </row>
    <row r="155" spans="2:2" ht="11.45" customHeight="1" x14ac:dyDescent="0.2">
      <c r="B155" s="2"/>
    </row>
    <row r="156" spans="2:2" ht="11.45" customHeight="1" x14ac:dyDescent="0.2">
      <c r="B156" s="2"/>
    </row>
    <row r="157" spans="2:2" ht="11.45" customHeight="1" x14ac:dyDescent="0.2">
      <c r="B157" s="2"/>
    </row>
    <row r="158" spans="2:2" ht="11.45" customHeight="1" x14ac:dyDescent="0.2">
      <c r="B158" s="2"/>
    </row>
    <row r="159" spans="2:2" ht="11.45" customHeight="1" x14ac:dyDescent="0.2">
      <c r="B159" s="2"/>
    </row>
    <row r="160" spans="2:2" ht="11.45" customHeight="1" x14ac:dyDescent="0.2">
      <c r="B160" s="2"/>
    </row>
    <row r="161" spans="2:2" ht="11.45" customHeight="1" x14ac:dyDescent="0.2">
      <c r="B161" s="2"/>
    </row>
    <row r="162" spans="2:2" ht="11.45" customHeight="1" x14ac:dyDescent="0.2">
      <c r="B162" s="2"/>
    </row>
    <row r="163" spans="2:2" ht="11.45" customHeight="1" x14ac:dyDescent="0.2">
      <c r="B163" s="2"/>
    </row>
    <row r="164" spans="2:2" ht="11.45" customHeight="1" x14ac:dyDescent="0.2">
      <c r="B164" s="2"/>
    </row>
    <row r="165" spans="2:2" ht="11.45" customHeight="1" x14ac:dyDescent="0.2">
      <c r="B165" s="2"/>
    </row>
    <row r="166" spans="2:2" ht="11.45" customHeight="1" x14ac:dyDescent="0.2">
      <c r="B166" s="2"/>
    </row>
    <row r="167" spans="2:2" ht="11.45" customHeight="1" x14ac:dyDescent="0.2">
      <c r="B167" s="2"/>
    </row>
    <row r="168" spans="2:2" ht="11.45" customHeight="1" x14ac:dyDescent="0.2">
      <c r="B168" s="2"/>
    </row>
    <row r="169" spans="2:2" ht="11.45" customHeight="1" x14ac:dyDescent="0.2">
      <c r="B169" s="2"/>
    </row>
    <row r="170" spans="2:2" ht="11.45" customHeight="1" x14ac:dyDescent="0.2">
      <c r="B170" s="2"/>
    </row>
    <row r="171" spans="2:2" ht="11.45" customHeight="1" x14ac:dyDescent="0.2">
      <c r="B171" s="2"/>
    </row>
    <row r="172" spans="2:2" ht="11.45" customHeight="1" x14ac:dyDescent="0.2">
      <c r="B172" s="2"/>
    </row>
    <row r="173" spans="2:2" ht="11.45" customHeight="1" x14ac:dyDescent="0.2">
      <c r="B173" s="2"/>
    </row>
    <row r="174" spans="2:2" ht="11.45" customHeight="1" x14ac:dyDescent="0.2">
      <c r="B174" s="2"/>
    </row>
    <row r="175" spans="2:2" ht="11.45" customHeight="1" x14ac:dyDescent="0.2">
      <c r="B175" s="2"/>
    </row>
    <row r="176" spans="2:2" ht="11.45" customHeight="1" x14ac:dyDescent="0.2">
      <c r="B176" s="2"/>
    </row>
    <row r="177" spans="2:2" ht="11.45" customHeight="1" x14ac:dyDescent="0.2">
      <c r="B177" s="2"/>
    </row>
    <row r="178" spans="2:2" ht="11.45" customHeight="1" x14ac:dyDescent="0.2">
      <c r="B178" s="2"/>
    </row>
    <row r="179" spans="2:2" ht="11.45" customHeight="1" x14ac:dyDescent="0.2">
      <c r="B179" s="2"/>
    </row>
    <row r="180" spans="2:2" ht="11.45" customHeight="1" x14ac:dyDescent="0.2">
      <c r="B180" s="2"/>
    </row>
    <row r="181" spans="2:2" ht="11.45" customHeight="1" x14ac:dyDescent="0.2">
      <c r="B181" s="2"/>
    </row>
    <row r="182" spans="2:2" ht="11.45" customHeight="1" x14ac:dyDescent="0.2">
      <c r="B182" s="2"/>
    </row>
    <row r="183" spans="2:2" ht="11.45" customHeight="1" x14ac:dyDescent="0.2">
      <c r="B183" s="2"/>
    </row>
    <row r="184" spans="2:2" ht="11.45" customHeight="1" x14ac:dyDescent="0.2">
      <c r="B184" s="2"/>
    </row>
    <row r="185" spans="2:2" ht="11.45" customHeight="1" x14ac:dyDescent="0.2">
      <c r="B185" s="2"/>
    </row>
    <row r="186" spans="2:2" ht="11.45" customHeight="1" x14ac:dyDescent="0.2">
      <c r="B186" s="2"/>
    </row>
    <row r="187" spans="2:2" ht="11.45" customHeight="1" x14ac:dyDescent="0.2">
      <c r="B187" s="2"/>
    </row>
    <row r="188" spans="2:2" ht="11.45" customHeight="1" x14ac:dyDescent="0.2">
      <c r="B188" s="2"/>
    </row>
    <row r="189" spans="2:2" ht="11.45" customHeight="1" x14ac:dyDescent="0.2">
      <c r="B189" s="2"/>
    </row>
    <row r="190" spans="2:2" ht="11.45" customHeight="1" x14ac:dyDescent="0.2">
      <c r="B190" s="2"/>
    </row>
    <row r="191" spans="2:2" ht="11.45" customHeight="1" x14ac:dyDescent="0.2">
      <c r="B191" s="2"/>
    </row>
    <row r="192" spans="2:2" ht="11.45" customHeight="1" x14ac:dyDescent="0.2">
      <c r="B192" s="2"/>
    </row>
    <row r="193" spans="2:2" ht="11.45" customHeight="1" x14ac:dyDescent="0.2">
      <c r="B193" s="2"/>
    </row>
  </sheetData>
  <phoneticPr fontId="0" type="noConversion"/>
  <pageMargins left="0.25" right="0.25" top="0.75" bottom="0.25" header="0.25" footer="0.33"/>
  <pageSetup paperSize="5" scale="93" orientation="portrait" r:id="rId1"/>
  <headerFooter alignWithMargins="0">
    <oddHeader xml:space="preserve">&amp;C&amp;24 2022 Municipal Recycling Report&amp;10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G193"/>
  <sheetViews>
    <sheetView topLeftCell="A33" workbookViewId="0">
      <selection activeCell="I64" sqref="I64"/>
    </sheetView>
  </sheetViews>
  <sheetFormatPr defaultRowHeight="11.45" customHeight="1" x14ac:dyDescent="0.2"/>
  <cols>
    <col min="1" max="1" width="61.140625" style="1" customWidth="1"/>
    <col min="2" max="2" width="5.7109375" style="1" customWidth="1"/>
    <col min="3" max="6" width="8.7109375" style="1" customWidth="1"/>
    <col min="7" max="16384" width="9.140625" style="1"/>
  </cols>
  <sheetData>
    <row r="1" spans="1:6" ht="25.5" x14ac:dyDescent="0.2">
      <c r="A1" s="50" t="s">
        <v>239</v>
      </c>
      <c r="B1" s="50" t="s">
        <v>1</v>
      </c>
      <c r="C1" s="51" t="s">
        <v>235</v>
      </c>
      <c r="D1" s="51" t="s">
        <v>237</v>
      </c>
      <c r="E1" s="51" t="s">
        <v>236</v>
      </c>
      <c r="F1" s="51" t="s">
        <v>238</v>
      </c>
    </row>
    <row r="2" spans="1:6" ht="12.75" x14ac:dyDescent="0.2">
      <c r="A2" s="9" t="s">
        <v>62</v>
      </c>
      <c r="B2" s="10">
        <v>38</v>
      </c>
      <c r="C2" s="18" t="s">
        <v>59</v>
      </c>
      <c r="D2" s="18" t="s">
        <v>61</v>
      </c>
      <c r="E2" s="18" t="s">
        <v>60</v>
      </c>
      <c r="F2" s="18" t="s">
        <v>61</v>
      </c>
    </row>
    <row r="3" spans="1:6" ht="15.75" x14ac:dyDescent="0.25">
      <c r="A3" s="13" t="s">
        <v>81</v>
      </c>
      <c r="B3" s="14">
        <v>910</v>
      </c>
      <c r="C3" s="18" t="s">
        <v>59</v>
      </c>
      <c r="D3" s="18" t="s">
        <v>61</v>
      </c>
      <c r="E3" s="18" t="s">
        <v>60</v>
      </c>
      <c r="F3" s="18" t="s">
        <v>61</v>
      </c>
    </row>
    <row r="4" spans="1:6" ht="12.75" x14ac:dyDescent="0.2">
      <c r="A4" s="9" t="s">
        <v>57</v>
      </c>
      <c r="B4" s="11"/>
      <c r="C4" s="18" t="s">
        <v>59</v>
      </c>
      <c r="D4" s="18" t="s">
        <v>59</v>
      </c>
      <c r="E4" s="18" t="s">
        <v>60</v>
      </c>
      <c r="F4" s="18" t="s">
        <v>59</v>
      </c>
    </row>
    <row r="5" spans="1:6" ht="12.75" x14ac:dyDescent="0.2">
      <c r="A5" s="9" t="s">
        <v>58</v>
      </c>
      <c r="B5" s="11"/>
      <c r="C5" s="18" t="s">
        <v>59</v>
      </c>
      <c r="D5" s="18" t="s">
        <v>59</v>
      </c>
      <c r="E5" s="18" t="s">
        <v>59</v>
      </c>
      <c r="F5" s="18" t="s">
        <v>59</v>
      </c>
    </row>
    <row r="6" spans="1:6" ht="13.15" customHeight="1" x14ac:dyDescent="0.2">
      <c r="A6" s="42" t="s">
        <v>174</v>
      </c>
      <c r="B6" s="35" t="s">
        <v>63</v>
      </c>
      <c r="C6" s="12"/>
      <c r="D6" s="12"/>
      <c r="E6" s="12"/>
      <c r="F6" s="12"/>
    </row>
    <row r="7" spans="1:6" ht="13.15" customHeight="1" x14ac:dyDescent="0.2">
      <c r="A7" s="42" t="s">
        <v>175</v>
      </c>
      <c r="B7" s="35" t="s">
        <v>56</v>
      </c>
      <c r="C7" s="12">
        <v>50</v>
      </c>
      <c r="D7" s="12"/>
      <c r="E7" s="12">
        <v>0.55000000000000004</v>
      </c>
      <c r="F7" s="12"/>
    </row>
    <row r="8" spans="1:6" ht="13.15" customHeight="1" x14ac:dyDescent="0.2">
      <c r="A8" s="33" t="s">
        <v>4</v>
      </c>
      <c r="B8" s="35" t="s">
        <v>5</v>
      </c>
      <c r="C8" s="12">
        <v>1.44</v>
      </c>
      <c r="D8" s="12">
        <f>7.47</f>
        <v>7.47</v>
      </c>
      <c r="E8" s="12">
        <v>305.33999999999997</v>
      </c>
      <c r="F8" s="12"/>
    </row>
    <row r="9" spans="1:6" ht="13.15" customHeight="1" x14ac:dyDescent="0.2">
      <c r="A9" s="33" t="s">
        <v>230</v>
      </c>
      <c r="B9" s="35" t="s">
        <v>182</v>
      </c>
      <c r="C9" s="12"/>
      <c r="D9" s="12"/>
      <c r="E9" s="12"/>
      <c r="F9" s="12"/>
    </row>
    <row r="10" spans="1:6" ht="13.15" customHeight="1" x14ac:dyDescent="0.2">
      <c r="A10" s="33" t="s">
        <v>176</v>
      </c>
      <c r="B10" s="35" t="s">
        <v>38</v>
      </c>
      <c r="C10" s="12"/>
      <c r="D10" s="12"/>
      <c r="E10" s="12"/>
      <c r="F10" s="12"/>
    </row>
    <row r="11" spans="1:6" ht="13.15" customHeight="1" x14ac:dyDescent="0.2">
      <c r="A11" s="33" t="s">
        <v>177</v>
      </c>
      <c r="B11" s="35" t="s">
        <v>41</v>
      </c>
      <c r="C11" s="12"/>
      <c r="D11" s="12"/>
      <c r="E11" s="12">
        <v>0.03</v>
      </c>
      <c r="F11" s="12"/>
    </row>
    <row r="12" spans="1:6" ht="13.15" customHeight="1" x14ac:dyDescent="0.2">
      <c r="A12" s="33" t="s">
        <v>39</v>
      </c>
      <c r="B12" s="35" t="s">
        <v>40</v>
      </c>
      <c r="C12" s="12"/>
      <c r="D12" s="12"/>
      <c r="E12" s="12"/>
      <c r="F12" s="12"/>
    </row>
    <row r="13" spans="1:6" ht="13.15" customHeight="1" x14ac:dyDescent="0.2">
      <c r="A13" s="33" t="s">
        <v>178</v>
      </c>
      <c r="B13" s="35" t="s">
        <v>42</v>
      </c>
      <c r="C13" s="12"/>
      <c r="D13" s="12"/>
      <c r="E13" s="12"/>
      <c r="F13" s="12"/>
    </row>
    <row r="14" spans="1:6" ht="13.15" customHeight="1" x14ac:dyDescent="0.2">
      <c r="A14" s="33" t="s">
        <v>43</v>
      </c>
      <c r="B14" s="35" t="s">
        <v>44</v>
      </c>
      <c r="C14" s="12"/>
      <c r="D14" s="12"/>
      <c r="E14" s="12"/>
      <c r="F14" s="12"/>
    </row>
    <row r="15" spans="1:6" ht="13.15" customHeight="1" x14ac:dyDescent="0.2">
      <c r="A15" s="33" t="s">
        <v>7</v>
      </c>
      <c r="B15" s="35" t="s">
        <v>8</v>
      </c>
      <c r="C15" s="12"/>
      <c r="D15" s="12"/>
      <c r="E15" s="12"/>
      <c r="F15" s="12"/>
    </row>
    <row r="16" spans="1:6" ht="13.15" customHeight="1" x14ac:dyDescent="0.2">
      <c r="A16" s="33" t="s">
        <v>188</v>
      </c>
      <c r="B16" s="35" t="s">
        <v>2</v>
      </c>
      <c r="C16" s="12"/>
      <c r="D16" s="12"/>
      <c r="E16" s="12"/>
      <c r="F16" s="12"/>
    </row>
    <row r="17" spans="1:6" ht="13.15" customHeight="1" x14ac:dyDescent="0.2">
      <c r="A17" s="33" t="s">
        <v>189</v>
      </c>
      <c r="B17" s="35" t="s">
        <v>10</v>
      </c>
      <c r="C17" s="12"/>
      <c r="D17" s="12"/>
      <c r="E17" s="12"/>
      <c r="F17" s="12"/>
    </row>
    <row r="18" spans="1:6" ht="13.15" customHeight="1" x14ac:dyDescent="0.2">
      <c r="A18" s="33" t="s">
        <v>190</v>
      </c>
      <c r="B18" s="35" t="s">
        <v>31</v>
      </c>
      <c r="C18" s="12"/>
      <c r="D18" s="12"/>
      <c r="E18" s="12"/>
      <c r="F18" s="12"/>
    </row>
    <row r="19" spans="1:6" ht="13.15" customHeight="1" x14ac:dyDescent="0.2">
      <c r="A19" s="33" t="s">
        <v>191</v>
      </c>
      <c r="B19" s="35" t="s">
        <v>3</v>
      </c>
      <c r="C19" s="12"/>
      <c r="D19" s="12"/>
      <c r="E19" s="12"/>
      <c r="F19" s="12"/>
    </row>
    <row r="20" spans="1:6" ht="13.15" customHeight="1" x14ac:dyDescent="0.2">
      <c r="A20" s="33" t="s">
        <v>192</v>
      </c>
      <c r="B20" s="36" t="s">
        <v>9</v>
      </c>
      <c r="C20" s="12"/>
      <c r="D20" s="12"/>
      <c r="E20" s="12"/>
      <c r="F20" s="12"/>
    </row>
    <row r="21" spans="1:6" ht="13.15" customHeight="1" x14ac:dyDescent="0.2">
      <c r="A21" s="33" t="s">
        <v>193</v>
      </c>
      <c r="B21" s="36" t="s">
        <v>32</v>
      </c>
      <c r="C21" s="12"/>
      <c r="D21" s="12"/>
      <c r="E21" s="12"/>
      <c r="F21" s="12"/>
    </row>
    <row r="22" spans="1:6" ht="13.15" customHeight="1" x14ac:dyDescent="0.2">
      <c r="A22" s="33" t="s">
        <v>194</v>
      </c>
      <c r="B22" s="36" t="s">
        <v>33</v>
      </c>
      <c r="C22" s="12"/>
      <c r="D22" s="12"/>
      <c r="E22" s="12"/>
      <c r="F22" s="12"/>
    </row>
    <row r="23" spans="1:6" ht="13.15" customHeight="1" x14ac:dyDescent="0.2">
      <c r="A23" s="33" t="s">
        <v>195</v>
      </c>
      <c r="B23" s="36" t="s">
        <v>34</v>
      </c>
      <c r="C23" s="12"/>
      <c r="D23" s="12"/>
      <c r="E23" s="12"/>
      <c r="F23" s="12"/>
    </row>
    <row r="24" spans="1:6" ht="13.15" customHeight="1" x14ac:dyDescent="0.2">
      <c r="A24" s="33" t="s">
        <v>196</v>
      </c>
      <c r="B24" s="36" t="s">
        <v>35</v>
      </c>
      <c r="C24" s="12"/>
      <c r="D24" s="12"/>
      <c r="E24" s="12"/>
      <c r="F24" s="12"/>
    </row>
    <row r="25" spans="1:6" ht="13.15" customHeight="1" x14ac:dyDescent="0.2">
      <c r="A25" s="33" t="s">
        <v>197</v>
      </c>
      <c r="B25" s="36" t="s">
        <v>36</v>
      </c>
      <c r="C25" s="12"/>
      <c r="D25" s="12"/>
      <c r="E25" s="12"/>
      <c r="F25" s="12"/>
    </row>
    <row r="26" spans="1:6" ht="13.15" customHeight="1" x14ac:dyDescent="0.2">
      <c r="A26" s="33" t="s">
        <v>198</v>
      </c>
      <c r="B26" s="36" t="s">
        <v>37</v>
      </c>
      <c r="C26" s="12"/>
      <c r="D26" s="12"/>
      <c r="E26" s="12"/>
      <c r="F26" s="12"/>
    </row>
    <row r="27" spans="1:6" ht="13.15" customHeight="1" x14ac:dyDescent="0.2">
      <c r="A27" s="33" t="s">
        <v>231</v>
      </c>
      <c r="B27" s="36" t="s">
        <v>53</v>
      </c>
      <c r="C27" s="12"/>
      <c r="D27" s="12"/>
      <c r="E27" s="12"/>
      <c r="F27" s="12"/>
    </row>
    <row r="28" spans="1:6" ht="13.15" customHeight="1" x14ac:dyDescent="0.2">
      <c r="A28" s="33" t="s">
        <v>179</v>
      </c>
      <c r="B28" s="35" t="s">
        <v>29</v>
      </c>
      <c r="C28" s="12"/>
      <c r="D28" s="12"/>
      <c r="E28" s="12"/>
      <c r="F28" s="12"/>
    </row>
    <row r="29" spans="1:6" ht="13.15" customHeight="1" x14ac:dyDescent="0.2">
      <c r="A29" s="43" t="s">
        <v>180</v>
      </c>
      <c r="B29" s="35" t="s">
        <v>11</v>
      </c>
      <c r="C29" s="12"/>
      <c r="D29" s="12"/>
      <c r="E29" s="12"/>
      <c r="F29" s="12"/>
    </row>
    <row r="30" spans="1:6" ht="13.15" customHeight="1" x14ac:dyDescent="0.2">
      <c r="A30" s="33" t="s">
        <v>18</v>
      </c>
      <c r="B30" s="35" t="s">
        <v>19</v>
      </c>
      <c r="C30" s="12"/>
      <c r="D30" s="12"/>
      <c r="E30" s="12"/>
      <c r="F30" s="12"/>
    </row>
    <row r="31" spans="1:6" ht="13.15" customHeight="1" x14ac:dyDescent="0.2">
      <c r="A31" s="33" t="s">
        <v>12</v>
      </c>
      <c r="B31" s="35" t="s">
        <v>13</v>
      </c>
      <c r="C31" s="12"/>
      <c r="D31" s="12"/>
      <c r="E31" s="12"/>
      <c r="F31" s="12"/>
    </row>
    <row r="32" spans="1:6" ht="13.15" customHeight="1" x14ac:dyDescent="0.2">
      <c r="A32" s="33" t="s">
        <v>16</v>
      </c>
      <c r="B32" s="35" t="s">
        <v>17</v>
      </c>
      <c r="C32" s="12"/>
      <c r="D32" s="12"/>
      <c r="E32" s="12"/>
      <c r="F32" s="12"/>
    </row>
    <row r="33" spans="1:6" ht="13.15" customHeight="1" x14ac:dyDescent="0.2">
      <c r="A33" s="33" t="s">
        <v>14</v>
      </c>
      <c r="B33" s="35" t="s">
        <v>15</v>
      </c>
      <c r="C33" s="12"/>
      <c r="D33" s="12"/>
      <c r="E33" s="12"/>
      <c r="F33" s="12"/>
    </row>
    <row r="34" spans="1:6" ht="13.15" customHeight="1" x14ac:dyDescent="0.2">
      <c r="A34" s="33" t="s">
        <v>20</v>
      </c>
      <c r="B34" s="35" t="s">
        <v>21</v>
      </c>
      <c r="C34" s="12"/>
      <c r="D34" s="12"/>
      <c r="E34" s="12"/>
      <c r="F34" s="12"/>
    </row>
    <row r="35" spans="1:6" ht="13.15" customHeight="1" x14ac:dyDescent="0.2">
      <c r="A35" s="33" t="s">
        <v>199</v>
      </c>
      <c r="B35" s="36" t="s">
        <v>45</v>
      </c>
      <c r="C35" s="12"/>
      <c r="D35" s="12"/>
      <c r="E35" s="12"/>
      <c r="F35" s="12"/>
    </row>
    <row r="36" spans="1:6" ht="13.15" customHeight="1" x14ac:dyDescent="0.2">
      <c r="A36" s="33" t="s">
        <v>200</v>
      </c>
      <c r="B36" s="36" t="s">
        <v>46</v>
      </c>
      <c r="C36" s="12"/>
      <c r="D36" s="12"/>
      <c r="E36" s="12"/>
      <c r="F36" s="12"/>
    </row>
    <row r="37" spans="1:6" ht="13.15" customHeight="1" x14ac:dyDescent="0.2">
      <c r="A37" s="33" t="s">
        <v>201</v>
      </c>
      <c r="B37" s="36" t="s">
        <v>47</v>
      </c>
      <c r="C37" s="12"/>
      <c r="D37" s="12"/>
      <c r="E37" s="12"/>
      <c r="F37" s="12"/>
    </row>
    <row r="38" spans="1:6" ht="13.15" customHeight="1" x14ac:dyDescent="0.2">
      <c r="A38" s="33" t="s">
        <v>202</v>
      </c>
      <c r="B38" s="36" t="s">
        <v>48</v>
      </c>
      <c r="C38" s="12"/>
      <c r="D38" s="12"/>
      <c r="E38" s="12"/>
      <c r="F38" s="12"/>
    </row>
    <row r="39" spans="1:6" ht="13.15" customHeight="1" x14ac:dyDescent="0.2">
      <c r="A39" s="33" t="s">
        <v>203</v>
      </c>
      <c r="B39" s="36" t="s">
        <v>49</v>
      </c>
      <c r="C39" s="12"/>
      <c r="D39" s="12"/>
      <c r="E39" s="12"/>
      <c r="F39" s="12"/>
    </row>
    <row r="40" spans="1:6" ht="13.15" customHeight="1" x14ac:dyDescent="0.2">
      <c r="A40" s="33" t="s">
        <v>204</v>
      </c>
      <c r="B40" s="36" t="s">
        <v>50</v>
      </c>
      <c r="C40" s="12"/>
      <c r="D40" s="12"/>
      <c r="E40" s="12"/>
      <c r="F40" s="12"/>
    </row>
    <row r="41" spans="1:6" ht="13.15" customHeight="1" x14ac:dyDescent="0.2">
      <c r="A41" s="33" t="s">
        <v>205</v>
      </c>
      <c r="B41" s="36" t="s">
        <v>51</v>
      </c>
      <c r="C41" s="12"/>
      <c r="D41" s="12"/>
      <c r="E41" s="12"/>
      <c r="F41" s="12"/>
    </row>
    <row r="42" spans="1:6" ht="13.15" customHeight="1" x14ac:dyDescent="0.2">
      <c r="A42" s="33" t="s">
        <v>206</v>
      </c>
      <c r="B42" s="36" t="s">
        <v>52</v>
      </c>
      <c r="C42" s="12"/>
      <c r="D42" s="12"/>
      <c r="E42" s="12"/>
      <c r="F42" s="12"/>
    </row>
    <row r="43" spans="1:6" ht="13.15" customHeight="1" x14ac:dyDescent="0.2">
      <c r="A43" s="33" t="s">
        <v>207</v>
      </c>
      <c r="B43" s="36" t="s">
        <v>6</v>
      </c>
      <c r="C43" s="12"/>
      <c r="D43" s="12"/>
      <c r="E43" s="12"/>
      <c r="F43" s="12"/>
    </row>
    <row r="44" spans="1:6" ht="13.15" customHeight="1" x14ac:dyDescent="0.2">
      <c r="A44" s="33" t="s">
        <v>233</v>
      </c>
      <c r="B44" s="36" t="s">
        <v>183</v>
      </c>
      <c r="C44" s="12"/>
      <c r="D44" s="12"/>
      <c r="E44" s="12"/>
      <c r="F44" s="12"/>
    </row>
    <row r="45" spans="1:6" ht="13.15" customHeight="1" x14ac:dyDescent="0.2">
      <c r="A45" s="33" t="s">
        <v>208</v>
      </c>
      <c r="B45" s="36" t="s">
        <v>184</v>
      </c>
      <c r="C45" s="12"/>
      <c r="D45" s="12"/>
      <c r="E45" s="12"/>
      <c r="F45" s="12"/>
    </row>
    <row r="46" spans="1:6" ht="13.15" customHeight="1" x14ac:dyDescent="0.2">
      <c r="A46" s="33" t="s">
        <v>209</v>
      </c>
      <c r="B46" s="36" t="s">
        <v>24</v>
      </c>
      <c r="C46" s="12"/>
      <c r="D46" s="12"/>
      <c r="E46" s="12"/>
      <c r="F46" s="12"/>
    </row>
    <row r="47" spans="1:6" ht="13.15" customHeight="1" x14ac:dyDescent="0.2">
      <c r="A47" s="33" t="s">
        <v>210</v>
      </c>
      <c r="B47" s="36" t="s">
        <v>25</v>
      </c>
      <c r="C47" s="12"/>
      <c r="D47" s="12"/>
      <c r="E47" s="12"/>
      <c r="F47" s="12"/>
    </row>
    <row r="48" spans="1:6" ht="13.15" customHeight="1" x14ac:dyDescent="0.2">
      <c r="A48" s="33" t="s">
        <v>211</v>
      </c>
      <c r="B48" s="36" t="s">
        <v>26</v>
      </c>
      <c r="C48" s="12"/>
      <c r="D48" s="12"/>
      <c r="E48" s="12"/>
      <c r="F48" s="12"/>
    </row>
    <row r="49" spans="1:7" ht="13.15" customHeight="1" x14ac:dyDescent="0.2">
      <c r="A49" s="33" t="s">
        <v>212</v>
      </c>
      <c r="B49" s="36" t="s">
        <v>27</v>
      </c>
      <c r="C49" s="12"/>
      <c r="D49" s="12"/>
      <c r="E49" s="12"/>
      <c r="F49" s="12"/>
    </row>
    <row r="50" spans="1:7" ht="13.15" customHeight="1" x14ac:dyDescent="0.2">
      <c r="A50" s="33" t="s">
        <v>213</v>
      </c>
      <c r="B50" s="36" t="s">
        <v>30</v>
      </c>
      <c r="C50" s="12"/>
      <c r="D50" s="12"/>
      <c r="E50" s="12"/>
      <c r="F50" s="12"/>
    </row>
    <row r="51" spans="1:7" ht="13.15" customHeight="1" x14ac:dyDescent="0.2">
      <c r="A51" s="33" t="s">
        <v>232</v>
      </c>
      <c r="B51" s="36" t="s">
        <v>28</v>
      </c>
      <c r="C51" s="12"/>
      <c r="D51" s="12"/>
      <c r="E51" s="12"/>
      <c r="F51" s="12"/>
    </row>
    <row r="52" spans="1:7" ht="13.15" customHeight="1" x14ac:dyDescent="0.2">
      <c r="A52" s="48" t="s">
        <v>22</v>
      </c>
      <c r="B52" s="49" t="s">
        <v>23</v>
      </c>
      <c r="C52" s="12"/>
      <c r="D52" s="12"/>
      <c r="E52" s="12"/>
      <c r="F52" s="12"/>
    </row>
    <row r="53" spans="1:7" ht="13.15" customHeight="1" x14ac:dyDescent="0.2">
      <c r="A53" s="33" t="s">
        <v>214</v>
      </c>
      <c r="B53" s="35" t="s">
        <v>215</v>
      </c>
      <c r="C53" s="12"/>
      <c r="D53" s="12"/>
      <c r="E53" s="12"/>
      <c r="F53" s="12"/>
    </row>
    <row r="54" spans="1:7" ht="13.15" customHeight="1" x14ac:dyDescent="0.2">
      <c r="A54" s="33" t="s">
        <v>216</v>
      </c>
      <c r="B54" s="35" t="s">
        <v>217</v>
      </c>
      <c r="C54" s="12"/>
      <c r="D54" s="12"/>
      <c r="E54" s="12"/>
      <c r="F54" s="12"/>
    </row>
    <row r="55" spans="1:7" ht="13.15" customHeight="1" x14ac:dyDescent="0.2">
      <c r="A55" s="33" t="s">
        <v>218</v>
      </c>
      <c r="B55" s="35" t="s">
        <v>219</v>
      </c>
      <c r="C55" s="12"/>
      <c r="D55" s="12"/>
      <c r="E55" s="12"/>
      <c r="F55" s="12"/>
    </row>
    <row r="56" spans="1:7" ht="13.15" customHeight="1" x14ac:dyDescent="0.2">
      <c r="A56" s="48" t="s">
        <v>220</v>
      </c>
      <c r="B56" s="49" t="s">
        <v>221</v>
      </c>
      <c r="C56" s="12"/>
      <c r="D56" s="12"/>
      <c r="E56" s="12"/>
      <c r="F56" s="12"/>
    </row>
    <row r="57" spans="1:7" ht="13.15" customHeight="1" x14ac:dyDescent="0.2">
      <c r="A57" s="48" t="s">
        <v>222</v>
      </c>
      <c r="B57" s="49" t="s">
        <v>223</v>
      </c>
      <c r="C57" s="12"/>
      <c r="D57" s="12"/>
      <c r="E57" s="12"/>
      <c r="F57" s="12"/>
    </row>
    <row r="58" spans="1:7" ht="13.15" customHeight="1" x14ac:dyDescent="0.2">
      <c r="A58" s="33" t="s">
        <v>224</v>
      </c>
      <c r="B58" s="35" t="s">
        <v>225</v>
      </c>
      <c r="C58" s="12"/>
      <c r="D58" s="12"/>
      <c r="E58" s="12"/>
      <c r="F58" s="12"/>
    </row>
    <row r="59" spans="1:7" ht="13.15" customHeight="1" x14ac:dyDescent="0.2">
      <c r="A59" s="33" t="s">
        <v>226</v>
      </c>
      <c r="B59" s="35" t="s">
        <v>227</v>
      </c>
      <c r="C59" s="12"/>
      <c r="D59" s="12"/>
      <c r="E59" s="12"/>
      <c r="F59" s="12"/>
    </row>
    <row r="60" spans="1:7" ht="13.15" customHeight="1" x14ac:dyDescent="0.2">
      <c r="A60" s="42" t="s">
        <v>228</v>
      </c>
      <c r="B60" s="35" t="s">
        <v>229</v>
      </c>
      <c r="C60" s="12"/>
      <c r="D60" s="12"/>
      <c r="E60" s="12"/>
      <c r="F60" s="12"/>
    </row>
    <row r="61" spans="1:7" ht="13.15" customHeight="1" x14ac:dyDescent="0.2">
      <c r="A61" s="33" t="s">
        <v>181</v>
      </c>
      <c r="B61" s="35" t="s">
        <v>185</v>
      </c>
      <c r="C61" s="12"/>
      <c r="D61" s="12"/>
      <c r="E61" s="12"/>
      <c r="F61" s="12"/>
    </row>
    <row r="62" spans="1:7" ht="13.15" customHeight="1" x14ac:dyDescent="0.2">
      <c r="A62" s="33" t="s">
        <v>54</v>
      </c>
      <c r="B62" s="35" t="s">
        <v>55</v>
      </c>
      <c r="C62" s="12"/>
      <c r="D62" s="12"/>
      <c r="E62" s="12"/>
      <c r="F62" s="12"/>
    </row>
    <row r="63" spans="1:7" ht="13.15" customHeight="1" x14ac:dyDescent="0.2">
      <c r="A63" s="43" t="s">
        <v>187</v>
      </c>
      <c r="B63" s="35" t="s">
        <v>186</v>
      </c>
      <c r="C63" s="12">
        <v>0.54</v>
      </c>
      <c r="D63" s="12">
        <f>1.55</f>
        <v>1.55</v>
      </c>
      <c r="E63" s="12"/>
      <c r="F63" s="12"/>
    </row>
    <row r="64" spans="1:7" ht="13.15" customHeight="1" x14ac:dyDescent="0.2">
      <c r="A64" s="4"/>
      <c r="B64" s="5"/>
      <c r="C64" s="25">
        <f>SUM(C6:C63)</f>
        <v>51.98</v>
      </c>
      <c r="D64" s="25">
        <f>SUM(D6:D63)</f>
        <v>9.02</v>
      </c>
      <c r="E64" s="25">
        <f>SUM(E6:E63)</f>
        <v>305.91999999999996</v>
      </c>
      <c r="F64" s="25">
        <f>SUM(F6:F63)</f>
        <v>0</v>
      </c>
      <c r="G64" s="32">
        <f>SUM(C64:F64)</f>
        <v>366.91999999999996</v>
      </c>
    </row>
    <row r="65" spans="1:6" ht="13.15" customHeight="1" x14ac:dyDescent="0.2">
      <c r="A65" s="4"/>
      <c r="B65" s="5"/>
      <c r="C65" s="25"/>
      <c r="D65" s="25"/>
      <c r="E65" s="25"/>
      <c r="F65" s="25"/>
    </row>
    <row r="66" spans="1:6" ht="15" customHeight="1" x14ac:dyDescent="0.2">
      <c r="A66" s="6" t="s">
        <v>159</v>
      </c>
      <c r="B66" s="7" t="s">
        <v>162</v>
      </c>
      <c r="C66" s="19"/>
      <c r="D66" s="19"/>
      <c r="E66" s="20"/>
      <c r="F66" s="19"/>
    </row>
    <row r="67" spans="1:6" ht="15" customHeight="1" x14ac:dyDescent="0.2">
      <c r="A67" s="6" t="s">
        <v>160</v>
      </c>
      <c r="B67" s="7" t="s">
        <v>66</v>
      </c>
      <c r="C67" s="19"/>
      <c r="D67" s="19"/>
      <c r="E67" s="20"/>
      <c r="F67" s="19"/>
    </row>
    <row r="68" spans="1:6" ht="15" customHeight="1" x14ac:dyDescent="0.2">
      <c r="A68" s="21" t="s">
        <v>161</v>
      </c>
      <c r="B68" s="7" t="s">
        <v>68</v>
      </c>
      <c r="C68" s="19"/>
      <c r="D68" s="19"/>
      <c r="E68" s="28"/>
      <c r="F68" s="19"/>
    </row>
    <row r="69" spans="1:6" ht="15" customHeight="1" x14ac:dyDescent="0.2">
      <c r="A69" s="6" t="s">
        <v>73</v>
      </c>
      <c r="B69" s="7" t="s">
        <v>72</v>
      </c>
      <c r="C69" s="19"/>
      <c r="D69" s="19"/>
      <c r="E69" s="22"/>
      <c r="F69" s="19"/>
    </row>
    <row r="70" spans="1:6" ht="15" customHeight="1" x14ac:dyDescent="0.2">
      <c r="A70" s="21" t="s">
        <v>252</v>
      </c>
      <c r="B70" s="8" t="s">
        <v>74</v>
      </c>
      <c r="C70" s="19"/>
      <c r="D70" s="19"/>
      <c r="E70" s="20"/>
      <c r="F70" s="19"/>
    </row>
    <row r="71" spans="1:6" ht="15" customHeight="1" x14ac:dyDescent="0.2">
      <c r="A71" s="6" t="s">
        <v>70</v>
      </c>
      <c r="B71" s="8"/>
      <c r="C71" s="19"/>
      <c r="D71" s="19"/>
      <c r="E71" s="22"/>
      <c r="F71" s="19"/>
    </row>
    <row r="72" spans="1:6" ht="11.45" customHeight="1" x14ac:dyDescent="0.2">
      <c r="B72" s="2"/>
    </row>
    <row r="73" spans="1:6" ht="11.45" customHeight="1" x14ac:dyDescent="0.2">
      <c r="B73" s="2"/>
    </row>
    <row r="74" spans="1:6" ht="11.45" customHeight="1" x14ac:dyDescent="0.2">
      <c r="B74" s="2"/>
    </row>
    <row r="75" spans="1:6" ht="11.45" customHeight="1" x14ac:dyDescent="0.2">
      <c r="B75" s="2"/>
    </row>
    <row r="76" spans="1:6" ht="11.45" customHeight="1" x14ac:dyDescent="0.2">
      <c r="B76" s="2"/>
    </row>
    <row r="77" spans="1:6" ht="11.45" customHeight="1" x14ac:dyDescent="0.2">
      <c r="B77" s="2"/>
    </row>
    <row r="78" spans="1:6" ht="11.45" customHeight="1" x14ac:dyDescent="0.2">
      <c r="B78" s="2"/>
    </row>
    <row r="79" spans="1:6" ht="11.45" customHeight="1" x14ac:dyDescent="0.2">
      <c r="B79" s="2"/>
    </row>
    <row r="80" spans="1:6" ht="11.45" customHeight="1" x14ac:dyDescent="0.2">
      <c r="B80" s="2"/>
    </row>
    <row r="81" spans="2:2" ht="11.45" customHeight="1" x14ac:dyDescent="0.2">
      <c r="B81" s="2"/>
    </row>
    <row r="82" spans="2:2" ht="11.45" customHeight="1" x14ac:dyDescent="0.2">
      <c r="B82" s="2"/>
    </row>
    <row r="83" spans="2:2" ht="11.45" customHeight="1" x14ac:dyDescent="0.2">
      <c r="B83" s="2"/>
    </row>
    <row r="84" spans="2:2" ht="11.45" customHeight="1" x14ac:dyDescent="0.2">
      <c r="B84" s="2"/>
    </row>
    <row r="85" spans="2:2" ht="11.45" customHeight="1" x14ac:dyDescent="0.2">
      <c r="B85" s="2"/>
    </row>
    <row r="86" spans="2:2" ht="11.45" customHeight="1" x14ac:dyDescent="0.2">
      <c r="B86" s="2"/>
    </row>
    <row r="87" spans="2:2" ht="11.45" customHeight="1" x14ac:dyDescent="0.2">
      <c r="B87" s="2"/>
    </row>
    <row r="88" spans="2:2" ht="11.45" customHeight="1" x14ac:dyDescent="0.2">
      <c r="B88" s="2"/>
    </row>
    <row r="89" spans="2:2" ht="11.45" customHeight="1" x14ac:dyDescent="0.2">
      <c r="B89" s="2"/>
    </row>
    <row r="90" spans="2:2" ht="11.45" customHeight="1" x14ac:dyDescent="0.2">
      <c r="B90" s="2"/>
    </row>
    <row r="91" spans="2:2" ht="11.45" customHeight="1" x14ac:dyDescent="0.2">
      <c r="B91" s="2"/>
    </row>
    <row r="92" spans="2:2" ht="11.45" customHeight="1" x14ac:dyDescent="0.2">
      <c r="B92" s="2"/>
    </row>
    <row r="93" spans="2:2" ht="11.45" customHeight="1" x14ac:dyDescent="0.2">
      <c r="B93" s="2"/>
    </row>
    <row r="94" spans="2:2" ht="11.45" customHeight="1" x14ac:dyDescent="0.2">
      <c r="B94" s="2"/>
    </row>
    <row r="95" spans="2:2" ht="11.45" customHeight="1" x14ac:dyDescent="0.2">
      <c r="B95" s="2"/>
    </row>
    <row r="96" spans="2:2" ht="11.45" customHeight="1" x14ac:dyDescent="0.2">
      <c r="B96" s="2"/>
    </row>
    <row r="97" spans="2:2" ht="11.45" customHeight="1" x14ac:dyDescent="0.2">
      <c r="B97" s="2"/>
    </row>
    <row r="98" spans="2:2" ht="11.45" customHeight="1" x14ac:dyDescent="0.2">
      <c r="B98" s="2"/>
    </row>
    <row r="99" spans="2:2" ht="11.45" customHeight="1" x14ac:dyDescent="0.2">
      <c r="B99" s="2"/>
    </row>
    <row r="100" spans="2:2" ht="11.45" customHeight="1" x14ac:dyDescent="0.2">
      <c r="B100" s="2"/>
    </row>
    <row r="101" spans="2:2" ht="11.45" customHeight="1" x14ac:dyDescent="0.2">
      <c r="B101" s="2"/>
    </row>
    <row r="102" spans="2:2" ht="11.45" customHeight="1" x14ac:dyDescent="0.2">
      <c r="B102" s="2"/>
    </row>
    <row r="103" spans="2:2" ht="11.45" customHeight="1" x14ac:dyDescent="0.2">
      <c r="B103" s="2"/>
    </row>
    <row r="104" spans="2:2" ht="11.45" customHeight="1" x14ac:dyDescent="0.2">
      <c r="B104" s="2"/>
    </row>
    <row r="105" spans="2:2" ht="11.45" customHeight="1" x14ac:dyDescent="0.2">
      <c r="B105" s="2"/>
    </row>
    <row r="106" spans="2:2" ht="11.45" customHeight="1" x14ac:dyDescent="0.2">
      <c r="B106" s="2"/>
    </row>
    <row r="107" spans="2:2" ht="11.45" customHeight="1" x14ac:dyDescent="0.2">
      <c r="B107" s="2"/>
    </row>
    <row r="108" spans="2:2" ht="11.45" customHeight="1" x14ac:dyDescent="0.2">
      <c r="B108" s="2"/>
    </row>
    <row r="109" spans="2:2" ht="11.45" customHeight="1" x14ac:dyDescent="0.2">
      <c r="B109" s="2"/>
    </row>
    <row r="110" spans="2:2" ht="11.45" customHeight="1" x14ac:dyDescent="0.2">
      <c r="B110" s="2"/>
    </row>
    <row r="111" spans="2:2" ht="11.45" customHeight="1" x14ac:dyDescent="0.2">
      <c r="B111" s="2"/>
    </row>
    <row r="112" spans="2:2" ht="11.45" customHeight="1" x14ac:dyDescent="0.2">
      <c r="B112" s="2"/>
    </row>
    <row r="113" spans="2:2" ht="11.45" customHeight="1" x14ac:dyDescent="0.2">
      <c r="B113" s="2"/>
    </row>
    <row r="114" spans="2:2" ht="11.45" customHeight="1" x14ac:dyDescent="0.2">
      <c r="B114" s="2"/>
    </row>
    <row r="115" spans="2:2" ht="11.45" customHeight="1" x14ac:dyDescent="0.2">
      <c r="B115" s="2"/>
    </row>
    <row r="116" spans="2:2" ht="11.45" customHeight="1" x14ac:dyDescent="0.2">
      <c r="B116" s="2"/>
    </row>
    <row r="117" spans="2:2" ht="11.45" customHeight="1" x14ac:dyDescent="0.2">
      <c r="B117" s="2"/>
    </row>
    <row r="118" spans="2:2" ht="11.45" customHeight="1" x14ac:dyDescent="0.2">
      <c r="B118" s="2"/>
    </row>
    <row r="119" spans="2:2" ht="11.45" customHeight="1" x14ac:dyDescent="0.2">
      <c r="B119" s="2"/>
    </row>
    <row r="120" spans="2:2" ht="11.45" customHeight="1" x14ac:dyDescent="0.2">
      <c r="B120" s="2"/>
    </row>
    <row r="121" spans="2:2" ht="11.45" customHeight="1" x14ac:dyDescent="0.2">
      <c r="B121" s="2"/>
    </row>
    <row r="122" spans="2:2" ht="11.45" customHeight="1" x14ac:dyDescent="0.2">
      <c r="B122" s="2"/>
    </row>
    <row r="123" spans="2:2" ht="11.45" customHeight="1" x14ac:dyDescent="0.2">
      <c r="B123" s="2"/>
    </row>
    <row r="124" spans="2:2" ht="11.45" customHeight="1" x14ac:dyDescent="0.2">
      <c r="B124" s="2"/>
    </row>
    <row r="125" spans="2:2" ht="11.45" customHeight="1" x14ac:dyDescent="0.2">
      <c r="B125" s="2"/>
    </row>
    <row r="126" spans="2:2" ht="11.45" customHeight="1" x14ac:dyDescent="0.2">
      <c r="B126" s="2"/>
    </row>
    <row r="127" spans="2:2" ht="11.45" customHeight="1" x14ac:dyDescent="0.2">
      <c r="B127" s="2"/>
    </row>
    <row r="128" spans="2:2" ht="11.45" customHeight="1" x14ac:dyDescent="0.2">
      <c r="B128" s="2"/>
    </row>
    <row r="129" spans="2:2" ht="11.45" customHeight="1" x14ac:dyDescent="0.2">
      <c r="B129" s="2"/>
    </row>
    <row r="130" spans="2:2" ht="11.45" customHeight="1" x14ac:dyDescent="0.2">
      <c r="B130" s="2"/>
    </row>
    <row r="131" spans="2:2" ht="11.45" customHeight="1" x14ac:dyDescent="0.2">
      <c r="B131" s="2"/>
    </row>
    <row r="132" spans="2:2" ht="11.45" customHeight="1" x14ac:dyDescent="0.2">
      <c r="B132" s="2"/>
    </row>
    <row r="133" spans="2:2" ht="11.45" customHeight="1" x14ac:dyDescent="0.2">
      <c r="B133" s="2"/>
    </row>
    <row r="134" spans="2:2" ht="11.45" customHeight="1" x14ac:dyDescent="0.2">
      <c r="B134" s="2"/>
    </row>
    <row r="135" spans="2:2" ht="11.45" customHeight="1" x14ac:dyDescent="0.2">
      <c r="B135" s="2"/>
    </row>
    <row r="136" spans="2:2" ht="11.45" customHeight="1" x14ac:dyDescent="0.2">
      <c r="B136" s="2"/>
    </row>
    <row r="137" spans="2:2" ht="11.45" customHeight="1" x14ac:dyDescent="0.2">
      <c r="B137" s="2"/>
    </row>
    <row r="138" spans="2:2" ht="11.45" customHeight="1" x14ac:dyDescent="0.2">
      <c r="B138" s="2"/>
    </row>
    <row r="139" spans="2:2" ht="11.45" customHeight="1" x14ac:dyDescent="0.2">
      <c r="B139" s="2"/>
    </row>
    <row r="140" spans="2:2" ht="11.45" customHeight="1" x14ac:dyDescent="0.2">
      <c r="B140" s="2"/>
    </row>
    <row r="141" spans="2:2" ht="11.45" customHeight="1" x14ac:dyDescent="0.2">
      <c r="B141" s="2"/>
    </row>
    <row r="142" spans="2:2" ht="11.45" customHeight="1" x14ac:dyDescent="0.2">
      <c r="B142" s="2"/>
    </row>
    <row r="143" spans="2:2" ht="11.45" customHeight="1" x14ac:dyDescent="0.2">
      <c r="B143" s="2"/>
    </row>
    <row r="144" spans="2:2" ht="11.45" customHeight="1" x14ac:dyDescent="0.2">
      <c r="B144" s="2"/>
    </row>
    <row r="145" spans="2:2" ht="11.45" customHeight="1" x14ac:dyDescent="0.2">
      <c r="B145" s="2"/>
    </row>
    <row r="146" spans="2:2" ht="11.45" customHeight="1" x14ac:dyDescent="0.2">
      <c r="B146" s="2"/>
    </row>
    <row r="147" spans="2:2" ht="11.45" customHeight="1" x14ac:dyDescent="0.2">
      <c r="B147" s="2"/>
    </row>
    <row r="148" spans="2:2" ht="11.45" customHeight="1" x14ac:dyDescent="0.2">
      <c r="B148" s="2"/>
    </row>
    <row r="149" spans="2:2" ht="11.45" customHeight="1" x14ac:dyDescent="0.2">
      <c r="B149" s="2"/>
    </row>
    <row r="150" spans="2:2" ht="11.45" customHeight="1" x14ac:dyDescent="0.2">
      <c r="B150" s="2"/>
    </row>
    <row r="151" spans="2:2" ht="11.45" customHeight="1" x14ac:dyDescent="0.2">
      <c r="B151" s="2"/>
    </row>
    <row r="152" spans="2:2" ht="11.45" customHeight="1" x14ac:dyDescent="0.2">
      <c r="B152" s="2"/>
    </row>
    <row r="153" spans="2:2" ht="11.45" customHeight="1" x14ac:dyDescent="0.2">
      <c r="B153" s="2"/>
    </row>
    <row r="154" spans="2:2" ht="11.45" customHeight="1" x14ac:dyDescent="0.2">
      <c r="B154" s="2"/>
    </row>
    <row r="155" spans="2:2" ht="11.45" customHeight="1" x14ac:dyDescent="0.2">
      <c r="B155" s="2"/>
    </row>
    <row r="156" spans="2:2" ht="11.45" customHeight="1" x14ac:dyDescent="0.2">
      <c r="B156" s="2"/>
    </row>
    <row r="157" spans="2:2" ht="11.45" customHeight="1" x14ac:dyDescent="0.2">
      <c r="B157" s="2"/>
    </row>
    <row r="158" spans="2:2" ht="11.45" customHeight="1" x14ac:dyDescent="0.2">
      <c r="B158" s="2"/>
    </row>
    <row r="159" spans="2:2" ht="11.45" customHeight="1" x14ac:dyDescent="0.2">
      <c r="B159" s="2"/>
    </row>
    <row r="160" spans="2:2" ht="11.45" customHeight="1" x14ac:dyDescent="0.2">
      <c r="B160" s="2"/>
    </row>
    <row r="161" spans="2:2" ht="11.45" customHeight="1" x14ac:dyDescent="0.2">
      <c r="B161" s="2"/>
    </row>
    <row r="162" spans="2:2" ht="11.45" customHeight="1" x14ac:dyDescent="0.2">
      <c r="B162" s="2"/>
    </row>
    <row r="163" spans="2:2" ht="11.45" customHeight="1" x14ac:dyDescent="0.2">
      <c r="B163" s="2"/>
    </row>
    <row r="164" spans="2:2" ht="11.45" customHeight="1" x14ac:dyDescent="0.2">
      <c r="B164" s="2"/>
    </row>
    <row r="165" spans="2:2" ht="11.45" customHeight="1" x14ac:dyDescent="0.2">
      <c r="B165" s="2"/>
    </row>
    <row r="166" spans="2:2" ht="11.45" customHeight="1" x14ac:dyDescent="0.2">
      <c r="B166" s="2"/>
    </row>
    <row r="167" spans="2:2" ht="11.45" customHeight="1" x14ac:dyDescent="0.2">
      <c r="B167" s="2"/>
    </row>
    <row r="168" spans="2:2" ht="11.45" customHeight="1" x14ac:dyDescent="0.2">
      <c r="B168" s="2"/>
    </row>
    <row r="169" spans="2:2" ht="11.45" customHeight="1" x14ac:dyDescent="0.2">
      <c r="B169" s="2"/>
    </row>
    <row r="170" spans="2:2" ht="11.45" customHeight="1" x14ac:dyDescent="0.2">
      <c r="B170" s="2"/>
    </row>
    <row r="171" spans="2:2" ht="11.45" customHeight="1" x14ac:dyDescent="0.2">
      <c r="B171" s="2"/>
    </row>
    <row r="172" spans="2:2" ht="11.45" customHeight="1" x14ac:dyDescent="0.2">
      <c r="B172" s="2"/>
    </row>
    <row r="173" spans="2:2" ht="11.45" customHeight="1" x14ac:dyDescent="0.2">
      <c r="B173" s="2"/>
    </row>
    <row r="174" spans="2:2" ht="11.45" customHeight="1" x14ac:dyDescent="0.2">
      <c r="B174" s="2"/>
    </row>
    <row r="175" spans="2:2" ht="11.45" customHeight="1" x14ac:dyDescent="0.2">
      <c r="B175" s="2"/>
    </row>
    <row r="176" spans="2:2" ht="11.45" customHeight="1" x14ac:dyDescent="0.2">
      <c r="B176" s="2"/>
    </row>
    <row r="177" spans="2:2" ht="11.45" customHeight="1" x14ac:dyDescent="0.2">
      <c r="B177" s="2"/>
    </row>
    <row r="178" spans="2:2" ht="11.45" customHeight="1" x14ac:dyDescent="0.2">
      <c r="B178" s="2"/>
    </row>
    <row r="179" spans="2:2" ht="11.45" customHeight="1" x14ac:dyDescent="0.2">
      <c r="B179" s="2"/>
    </row>
    <row r="180" spans="2:2" ht="11.45" customHeight="1" x14ac:dyDescent="0.2">
      <c r="B180" s="2"/>
    </row>
    <row r="181" spans="2:2" ht="11.45" customHeight="1" x14ac:dyDescent="0.2">
      <c r="B181" s="2"/>
    </row>
    <row r="182" spans="2:2" ht="11.45" customHeight="1" x14ac:dyDescent="0.2">
      <c r="B182" s="2"/>
    </row>
    <row r="183" spans="2:2" ht="11.45" customHeight="1" x14ac:dyDescent="0.2">
      <c r="B183" s="2"/>
    </row>
    <row r="184" spans="2:2" ht="11.45" customHeight="1" x14ac:dyDescent="0.2">
      <c r="B184" s="2"/>
    </row>
    <row r="185" spans="2:2" ht="11.45" customHeight="1" x14ac:dyDescent="0.2">
      <c r="B185" s="2"/>
    </row>
    <row r="186" spans="2:2" ht="11.45" customHeight="1" x14ac:dyDescent="0.2">
      <c r="B186" s="2"/>
    </row>
    <row r="187" spans="2:2" ht="11.45" customHeight="1" x14ac:dyDescent="0.2">
      <c r="B187" s="2"/>
    </row>
    <row r="188" spans="2:2" ht="11.45" customHeight="1" x14ac:dyDescent="0.2">
      <c r="B188" s="2"/>
    </row>
    <row r="189" spans="2:2" ht="11.45" customHeight="1" x14ac:dyDescent="0.2">
      <c r="B189" s="2"/>
    </row>
    <row r="190" spans="2:2" ht="11.45" customHeight="1" x14ac:dyDescent="0.2">
      <c r="B190" s="2"/>
    </row>
    <row r="191" spans="2:2" ht="11.45" customHeight="1" x14ac:dyDescent="0.2">
      <c r="B191" s="2"/>
    </row>
    <row r="192" spans="2:2" ht="11.45" customHeight="1" x14ac:dyDescent="0.2">
      <c r="B192" s="2"/>
    </row>
    <row r="193" spans="2:2" ht="11.45" customHeight="1" x14ac:dyDescent="0.2">
      <c r="B193" s="2"/>
    </row>
  </sheetData>
  <phoneticPr fontId="0" type="noConversion"/>
  <pageMargins left="0.5" right="0.25" top="0.75" bottom="0.25" header="0.25" footer="0.33"/>
  <pageSetup paperSize="5" scale="90" orientation="portrait" r:id="rId1"/>
  <headerFooter alignWithMargins="0">
    <oddHeader xml:space="preserve">&amp;C&amp;24 2022 Municipal Recycling Report&amp;10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G193"/>
  <sheetViews>
    <sheetView topLeftCell="A36" workbookViewId="0">
      <selection activeCell="L56" sqref="L56"/>
    </sheetView>
  </sheetViews>
  <sheetFormatPr defaultRowHeight="11.45" customHeight="1" x14ac:dyDescent="0.2"/>
  <cols>
    <col min="1" max="1" width="61.140625" style="1" customWidth="1"/>
    <col min="2" max="2" width="5.7109375" style="1" customWidth="1"/>
    <col min="3" max="6" width="8.7109375" style="1" customWidth="1"/>
    <col min="7" max="16384" width="9.140625" style="1"/>
  </cols>
  <sheetData>
    <row r="1" spans="1:6" ht="25.5" x14ac:dyDescent="0.2">
      <c r="A1" s="50" t="s">
        <v>239</v>
      </c>
      <c r="B1" s="50" t="s">
        <v>1</v>
      </c>
      <c r="C1" s="51" t="s">
        <v>235</v>
      </c>
      <c r="D1" s="51" t="s">
        <v>237</v>
      </c>
      <c r="E1" s="51" t="s">
        <v>236</v>
      </c>
      <c r="F1" s="51" t="s">
        <v>238</v>
      </c>
    </row>
    <row r="2" spans="1:6" ht="12.75" x14ac:dyDescent="0.2">
      <c r="A2" s="9" t="s">
        <v>62</v>
      </c>
      <c r="B2" s="10">
        <v>38</v>
      </c>
      <c r="C2" s="18" t="s">
        <v>59</v>
      </c>
      <c r="D2" s="18" t="s">
        <v>61</v>
      </c>
      <c r="E2" s="18" t="s">
        <v>60</v>
      </c>
      <c r="F2" s="18" t="s">
        <v>61</v>
      </c>
    </row>
    <row r="3" spans="1:6" ht="15.75" x14ac:dyDescent="0.25">
      <c r="A3" s="13" t="s">
        <v>82</v>
      </c>
      <c r="B3" s="14">
        <v>911</v>
      </c>
      <c r="C3" s="18" t="s">
        <v>59</v>
      </c>
      <c r="D3" s="18" t="s">
        <v>61</v>
      </c>
      <c r="E3" s="18" t="s">
        <v>60</v>
      </c>
      <c r="F3" s="18" t="s">
        <v>61</v>
      </c>
    </row>
    <row r="4" spans="1:6" ht="12.75" x14ac:dyDescent="0.2">
      <c r="A4" s="9" t="s">
        <v>57</v>
      </c>
      <c r="B4" s="11"/>
      <c r="C4" s="18" t="s">
        <v>59</v>
      </c>
      <c r="D4" s="18" t="s">
        <v>59</v>
      </c>
      <c r="E4" s="18" t="s">
        <v>60</v>
      </c>
      <c r="F4" s="18" t="s">
        <v>59</v>
      </c>
    </row>
    <row r="5" spans="1:6" ht="12.75" x14ac:dyDescent="0.2">
      <c r="A5" s="9" t="s">
        <v>58</v>
      </c>
      <c r="B5" s="11"/>
      <c r="C5" s="18" t="s">
        <v>59</v>
      </c>
      <c r="D5" s="18" t="s">
        <v>59</v>
      </c>
      <c r="E5" s="18" t="s">
        <v>59</v>
      </c>
      <c r="F5" s="18" t="s">
        <v>59</v>
      </c>
    </row>
    <row r="6" spans="1:6" ht="13.15" customHeight="1" x14ac:dyDescent="0.2">
      <c r="A6" s="42" t="s">
        <v>174</v>
      </c>
      <c r="B6" s="35" t="s">
        <v>63</v>
      </c>
      <c r="C6" s="12">
        <v>239.82</v>
      </c>
      <c r="D6" s="12"/>
      <c r="E6" s="12">
        <v>200.71</v>
      </c>
      <c r="F6" s="12"/>
    </row>
    <row r="7" spans="1:6" ht="13.15" customHeight="1" x14ac:dyDescent="0.2">
      <c r="A7" s="42" t="s">
        <v>175</v>
      </c>
      <c r="B7" s="35" t="s">
        <v>56</v>
      </c>
      <c r="C7" s="12">
        <v>26.73</v>
      </c>
      <c r="D7" s="12"/>
      <c r="E7" s="12">
        <v>1.7</v>
      </c>
      <c r="F7" s="12"/>
    </row>
    <row r="8" spans="1:6" ht="13.15" customHeight="1" x14ac:dyDescent="0.2">
      <c r="A8" s="33" t="s">
        <v>4</v>
      </c>
      <c r="B8" s="35" t="s">
        <v>5</v>
      </c>
      <c r="C8" s="12"/>
      <c r="D8" s="12"/>
      <c r="E8" s="12">
        <v>1807.99</v>
      </c>
      <c r="F8" s="12"/>
    </row>
    <row r="9" spans="1:6" ht="13.15" customHeight="1" x14ac:dyDescent="0.2">
      <c r="A9" s="33" t="s">
        <v>230</v>
      </c>
      <c r="B9" s="35" t="s">
        <v>182</v>
      </c>
      <c r="C9" s="12"/>
      <c r="D9" s="12"/>
      <c r="E9" s="12"/>
      <c r="F9" s="12"/>
    </row>
    <row r="10" spans="1:6" ht="13.15" customHeight="1" x14ac:dyDescent="0.2">
      <c r="A10" s="33" t="s">
        <v>176</v>
      </c>
      <c r="B10" s="35" t="s">
        <v>38</v>
      </c>
      <c r="C10" s="12"/>
      <c r="D10" s="12"/>
      <c r="E10" s="12"/>
      <c r="F10" s="12"/>
    </row>
    <row r="11" spans="1:6" ht="13.15" customHeight="1" x14ac:dyDescent="0.2">
      <c r="A11" s="33" t="s">
        <v>177</v>
      </c>
      <c r="B11" s="35" t="s">
        <v>41</v>
      </c>
      <c r="C11" s="12"/>
      <c r="D11" s="12"/>
      <c r="E11" s="12">
        <v>0.77</v>
      </c>
      <c r="F11" s="12"/>
    </row>
    <row r="12" spans="1:6" ht="13.15" customHeight="1" x14ac:dyDescent="0.2">
      <c r="A12" s="33" t="s">
        <v>39</v>
      </c>
      <c r="B12" s="35" t="s">
        <v>40</v>
      </c>
      <c r="C12" s="12"/>
      <c r="D12" s="12"/>
      <c r="E12" s="12"/>
      <c r="F12" s="12"/>
    </row>
    <row r="13" spans="1:6" ht="13.15" customHeight="1" x14ac:dyDescent="0.2">
      <c r="A13" s="33" t="s">
        <v>178</v>
      </c>
      <c r="B13" s="35" t="s">
        <v>42</v>
      </c>
      <c r="C13" s="12"/>
      <c r="D13" s="12"/>
      <c r="E13" s="12">
        <v>125.29</v>
      </c>
      <c r="F13" s="12"/>
    </row>
    <row r="14" spans="1:6" ht="13.15" customHeight="1" x14ac:dyDescent="0.2">
      <c r="A14" s="33" t="s">
        <v>43</v>
      </c>
      <c r="B14" s="35" t="s">
        <v>44</v>
      </c>
      <c r="C14" s="12"/>
      <c r="D14" s="12"/>
      <c r="E14" s="12"/>
      <c r="F14" s="12"/>
    </row>
    <row r="15" spans="1:6" ht="13.15" customHeight="1" x14ac:dyDescent="0.2">
      <c r="A15" s="33" t="s">
        <v>7</v>
      </c>
      <c r="B15" s="35" t="s">
        <v>8</v>
      </c>
      <c r="C15" s="12"/>
      <c r="D15" s="12"/>
      <c r="E15" s="12"/>
      <c r="F15" s="12"/>
    </row>
    <row r="16" spans="1:6" ht="13.15" customHeight="1" x14ac:dyDescent="0.2">
      <c r="A16" s="33" t="s">
        <v>188</v>
      </c>
      <c r="B16" s="35" t="s">
        <v>2</v>
      </c>
      <c r="C16" s="12"/>
      <c r="D16" s="12"/>
      <c r="E16" s="12">
        <v>0.02</v>
      </c>
      <c r="F16" s="12"/>
    </row>
    <row r="17" spans="1:6" ht="13.15" customHeight="1" x14ac:dyDescent="0.2">
      <c r="A17" s="33" t="s">
        <v>189</v>
      </c>
      <c r="B17" s="35" t="s">
        <v>10</v>
      </c>
      <c r="C17" s="12"/>
      <c r="D17" s="12"/>
      <c r="E17" s="12"/>
      <c r="F17" s="12"/>
    </row>
    <row r="18" spans="1:6" ht="13.15" customHeight="1" x14ac:dyDescent="0.2">
      <c r="A18" s="33" t="s">
        <v>190</v>
      </c>
      <c r="B18" s="35" t="s">
        <v>31</v>
      </c>
      <c r="C18" s="12"/>
      <c r="D18" s="12"/>
      <c r="E18" s="12"/>
      <c r="F18" s="12"/>
    </row>
    <row r="19" spans="1:6" ht="13.15" customHeight="1" x14ac:dyDescent="0.2">
      <c r="A19" s="33" t="s">
        <v>191</v>
      </c>
      <c r="B19" s="35" t="s">
        <v>3</v>
      </c>
      <c r="C19" s="12"/>
      <c r="D19" s="12"/>
      <c r="E19" s="12">
        <v>19.63</v>
      </c>
      <c r="F19" s="12"/>
    </row>
    <row r="20" spans="1:6" ht="13.15" customHeight="1" x14ac:dyDescent="0.2">
      <c r="A20" s="33" t="s">
        <v>192</v>
      </c>
      <c r="B20" s="36" t="s">
        <v>9</v>
      </c>
      <c r="C20" s="12"/>
      <c r="D20" s="12"/>
      <c r="E20" s="12">
        <v>38.28</v>
      </c>
      <c r="F20" s="12"/>
    </row>
    <row r="21" spans="1:6" ht="13.15" customHeight="1" x14ac:dyDescent="0.2">
      <c r="A21" s="33" t="s">
        <v>193</v>
      </c>
      <c r="B21" s="36" t="s">
        <v>32</v>
      </c>
      <c r="C21" s="12"/>
      <c r="D21" s="12"/>
      <c r="E21" s="12">
        <v>17.350000000000001</v>
      </c>
      <c r="F21" s="12"/>
    </row>
    <row r="22" spans="1:6" ht="13.15" customHeight="1" x14ac:dyDescent="0.2">
      <c r="A22" s="33" t="s">
        <v>194</v>
      </c>
      <c r="B22" s="36" t="s">
        <v>33</v>
      </c>
      <c r="C22" s="12"/>
      <c r="D22" s="12"/>
      <c r="E22" s="12"/>
      <c r="F22" s="12"/>
    </row>
    <row r="23" spans="1:6" ht="13.15" customHeight="1" x14ac:dyDescent="0.2">
      <c r="A23" s="33" t="s">
        <v>195</v>
      </c>
      <c r="B23" s="36" t="s">
        <v>34</v>
      </c>
      <c r="C23" s="12"/>
      <c r="D23" s="12"/>
      <c r="E23" s="12"/>
      <c r="F23" s="12"/>
    </row>
    <row r="24" spans="1:6" ht="13.15" customHeight="1" x14ac:dyDescent="0.2">
      <c r="A24" s="33" t="s">
        <v>196</v>
      </c>
      <c r="B24" s="36" t="s">
        <v>35</v>
      </c>
      <c r="C24" s="12"/>
      <c r="D24" s="12"/>
      <c r="E24" s="12"/>
      <c r="F24" s="12"/>
    </row>
    <row r="25" spans="1:6" ht="13.15" customHeight="1" x14ac:dyDescent="0.2">
      <c r="A25" s="33" t="s">
        <v>197</v>
      </c>
      <c r="B25" s="36" t="s">
        <v>36</v>
      </c>
      <c r="C25" s="12"/>
      <c r="D25" s="12"/>
      <c r="E25" s="12"/>
      <c r="F25" s="12"/>
    </row>
    <row r="26" spans="1:6" ht="13.15" customHeight="1" x14ac:dyDescent="0.2">
      <c r="A26" s="33" t="s">
        <v>198</v>
      </c>
      <c r="B26" s="36" t="s">
        <v>37</v>
      </c>
      <c r="C26" s="12"/>
      <c r="D26" s="12"/>
      <c r="E26" s="12"/>
      <c r="F26" s="12"/>
    </row>
    <row r="27" spans="1:6" ht="13.15" customHeight="1" x14ac:dyDescent="0.2">
      <c r="A27" s="33" t="s">
        <v>231</v>
      </c>
      <c r="B27" s="36" t="s">
        <v>53</v>
      </c>
      <c r="C27" s="12"/>
      <c r="D27" s="12"/>
      <c r="E27" s="12"/>
      <c r="F27" s="12"/>
    </row>
    <row r="28" spans="1:6" ht="13.15" customHeight="1" x14ac:dyDescent="0.2">
      <c r="A28" s="33" t="s">
        <v>179</v>
      </c>
      <c r="B28" s="35" t="s">
        <v>29</v>
      </c>
      <c r="C28" s="12"/>
      <c r="D28" s="12"/>
      <c r="E28" s="12">
        <v>0.09</v>
      </c>
      <c r="F28" s="12"/>
    </row>
    <row r="29" spans="1:6" ht="13.15" customHeight="1" x14ac:dyDescent="0.2">
      <c r="A29" s="43" t="s">
        <v>180</v>
      </c>
      <c r="B29" s="35" t="s">
        <v>11</v>
      </c>
      <c r="C29" s="12"/>
      <c r="D29" s="12"/>
      <c r="E29" s="12"/>
      <c r="F29" s="12"/>
    </row>
    <row r="30" spans="1:6" ht="13.15" customHeight="1" x14ac:dyDescent="0.2">
      <c r="A30" s="33" t="s">
        <v>18</v>
      </c>
      <c r="B30" s="35" t="s">
        <v>19</v>
      </c>
      <c r="C30" s="12"/>
      <c r="D30" s="12"/>
      <c r="E30" s="12"/>
      <c r="F30" s="12"/>
    </row>
    <row r="31" spans="1:6" ht="13.15" customHeight="1" x14ac:dyDescent="0.2">
      <c r="A31" s="33" t="s">
        <v>12</v>
      </c>
      <c r="B31" s="35" t="s">
        <v>13</v>
      </c>
      <c r="C31" s="12"/>
      <c r="D31" s="12"/>
      <c r="E31" s="12"/>
      <c r="F31" s="12"/>
    </row>
    <row r="32" spans="1:6" ht="13.15" customHeight="1" x14ac:dyDescent="0.2">
      <c r="A32" s="33" t="s">
        <v>16</v>
      </c>
      <c r="B32" s="35" t="s">
        <v>17</v>
      </c>
      <c r="C32" s="12"/>
      <c r="D32" s="12"/>
      <c r="E32" s="12"/>
      <c r="F32" s="12"/>
    </row>
    <row r="33" spans="1:6" ht="13.15" customHeight="1" x14ac:dyDescent="0.2">
      <c r="A33" s="33" t="s">
        <v>14</v>
      </c>
      <c r="B33" s="35" t="s">
        <v>15</v>
      </c>
      <c r="C33" s="12"/>
      <c r="D33" s="12"/>
      <c r="E33" s="12">
        <v>0.05</v>
      </c>
      <c r="F33" s="12"/>
    </row>
    <row r="34" spans="1:6" ht="13.15" customHeight="1" x14ac:dyDescent="0.2">
      <c r="A34" s="33" t="s">
        <v>20</v>
      </c>
      <c r="B34" s="35" t="s">
        <v>21</v>
      </c>
      <c r="C34" s="12"/>
      <c r="D34" s="12"/>
      <c r="E34" s="12"/>
      <c r="F34" s="12"/>
    </row>
    <row r="35" spans="1:6" ht="13.15" customHeight="1" x14ac:dyDescent="0.2">
      <c r="A35" s="33" t="s">
        <v>199</v>
      </c>
      <c r="B35" s="36" t="s">
        <v>45</v>
      </c>
      <c r="C35" s="12"/>
      <c r="D35" s="12"/>
      <c r="E35" s="12"/>
      <c r="F35" s="12"/>
    </row>
    <row r="36" spans="1:6" ht="13.15" customHeight="1" x14ac:dyDescent="0.2">
      <c r="A36" s="33" t="s">
        <v>200</v>
      </c>
      <c r="B36" s="36" t="s">
        <v>46</v>
      </c>
      <c r="C36" s="12"/>
      <c r="D36" s="12"/>
      <c r="E36" s="12">
        <v>3.69</v>
      </c>
      <c r="F36" s="12"/>
    </row>
    <row r="37" spans="1:6" ht="13.15" customHeight="1" x14ac:dyDescent="0.2">
      <c r="A37" s="33" t="s">
        <v>201</v>
      </c>
      <c r="B37" s="36" t="s">
        <v>47</v>
      </c>
      <c r="C37" s="12"/>
      <c r="D37" s="12"/>
      <c r="E37" s="12">
        <v>3.67</v>
      </c>
      <c r="F37" s="12"/>
    </row>
    <row r="38" spans="1:6" ht="13.15" customHeight="1" x14ac:dyDescent="0.2">
      <c r="A38" s="33" t="s">
        <v>202</v>
      </c>
      <c r="B38" s="36" t="s">
        <v>48</v>
      </c>
      <c r="C38" s="12"/>
      <c r="D38" s="12"/>
      <c r="E38" s="12">
        <v>3.8</v>
      </c>
      <c r="F38" s="12"/>
    </row>
    <row r="39" spans="1:6" ht="13.15" customHeight="1" x14ac:dyDescent="0.2">
      <c r="A39" s="33" t="s">
        <v>203</v>
      </c>
      <c r="B39" s="36" t="s">
        <v>49</v>
      </c>
      <c r="C39" s="12"/>
      <c r="D39" s="12"/>
      <c r="E39" s="12">
        <v>5.0599999999999996</v>
      </c>
      <c r="F39" s="12"/>
    </row>
    <row r="40" spans="1:6" ht="13.15" customHeight="1" x14ac:dyDescent="0.2">
      <c r="A40" s="33" t="s">
        <v>204</v>
      </c>
      <c r="B40" s="36" t="s">
        <v>50</v>
      </c>
      <c r="C40" s="12"/>
      <c r="D40" s="12"/>
      <c r="E40" s="12">
        <v>4.96</v>
      </c>
      <c r="F40" s="12"/>
    </row>
    <row r="41" spans="1:6" ht="13.15" customHeight="1" x14ac:dyDescent="0.2">
      <c r="A41" s="33" t="s">
        <v>205</v>
      </c>
      <c r="B41" s="36" t="s">
        <v>51</v>
      </c>
      <c r="C41" s="12"/>
      <c r="D41" s="12"/>
      <c r="E41" s="12">
        <v>39.29</v>
      </c>
      <c r="F41" s="12"/>
    </row>
    <row r="42" spans="1:6" ht="13.15" customHeight="1" x14ac:dyDescent="0.2">
      <c r="A42" s="33" t="s">
        <v>206</v>
      </c>
      <c r="B42" s="36" t="s">
        <v>52</v>
      </c>
      <c r="C42" s="12"/>
      <c r="D42" s="12"/>
      <c r="E42" s="12">
        <v>0.94</v>
      </c>
      <c r="F42" s="12"/>
    </row>
    <row r="43" spans="1:6" ht="13.15" customHeight="1" x14ac:dyDescent="0.2">
      <c r="A43" s="33" t="s">
        <v>207</v>
      </c>
      <c r="B43" s="36" t="s">
        <v>6</v>
      </c>
      <c r="C43" s="12"/>
      <c r="D43" s="12"/>
      <c r="E43" s="12"/>
      <c r="F43" s="12"/>
    </row>
    <row r="44" spans="1:6" ht="13.15" customHeight="1" x14ac:dyDescent="0.2">
      <c r="A44" s="33" t="s">
        <v>233</v>
      </c>
      <c r="B44" s="36" t="s">
        <v>183</v>
      </c>
      <c r="C44" s="12"/>
      <c r="D44" s="12"/>
      <c r="E44" s="12"/>
      <c r="F44" s="12"/>
    </row>
    <row r="45" spans="1:6" ht="13.15" customHeight="1" x14ac:dyDescent="0.2">
      <c r="A45" s="33" t="s">
        <v>208</v>
      </c>
      <c r="B45" s="36" t="s">
        <v>184</v>
      </c>
      <c r="C45" s="12"/>
      <c r="D45" s="12"/>
      <c r="E45" s="12"/>
      <c r="F45" s="12"/>
    </row>
    <row r="46" spans="1:6" ht="13.15" customHeight="1" x14ac:dyDescent="0.2">
      <c r="A46" s="33" t="s">
        <v>209</v>
      </c>
      <c r="B46" s="36" t="s">
        <v>24</v>
      </c>
      <c r="C46" s="12"/>
      <c r="D46" s="12"/>
      <c r="E46" s="12"/>
      <c r="F46" s="12"/>
    </row>
    <row r="47" spans="1:6" ht="13.15" customHeight="1" x14ac:dyDescent="0.2">
      <c r="A47" s="33" t="s">
        <v>210</v>
      </c>
      <c r="B47" s="36" t="s">
        <v>25</v>
      </c>
      <c r="C47" s="12"/>
      <c r="D47" s="12"/>
      <c r="E47" s="12"/>
      <c r="F47" s="12"/>
    </row>
    <row r="48" spans="1:6" ht="13.15" customHeight="1" x14ac:dyDescent="0.2">
      <c r="A48" s="33" t="s">
        <v>211</v>
      </c>
      <c r="B48" s="36" t="s">
        <v>26</v>
      </c>
      <c r="C48" s="12"/>
      <c r="D48" s="12"/>
      <c r="E48" s="12"/>
      <c r="F48" s="12"/>
    </row>
    <row r="49" spans="1:7" ht="13.15" customHeight="1" x14ac:dyDescent="0.2">
      <c r="A49" s="33" t="s">
        <v>212</v>
      </c>
      <c r="B49" s="36" t="s">
        <v>27</v>
      </c>
      <c r="C49" s="12"/>
      <c r="D49" s="12"/>
      <c r="E49" s="12"/>
      <c r="F49" s="12"/>
    </row>
    <row r="50" spans="1:7" ht="13.15" customHeight="1" x14ac:dyDescent="0.2">
      <c r="A50" s="33" t="s">
        <v>213</v>
      </c>
      <c r="B50" s="36" t="s">
        <v>30</v>
      </c>
      <c r="C50" s="12"/>
      <c r="D50" s="12"/>
      <c r="E50" s="12"/>
      <c r="F50" s="12"/>
    </row>
    <row r="51" spans="1:7" ht="13.15" customHeight="1" x14ac:dyDescent="0.2">
      <c r="A51" s="33" t="s">
        <v>232</v>
      </c>
      <c r="B51" s="36" t="s">
        <v>28</v>
      </c>
      <c r="C51" s="12"/>
      <c r="D51" s="12"/>
      <c r="E51" s="12"/>
      <c r="F51" s="12"/>
    </row>
    <row r="52" spans="1:7" ht="13.15" customHeight="1" x14ac:dyDescent="0.2">
      <c r="A52" s="48" t="s">
        <v>22</v>
      </c>
      <c r="B52" s="49" t="s">
        <v>23</v>
      </c>
      <c r="C52" s="12"/>
      <c r="D52" s="12"/>
      <c r="E52" s="12"/>
      <c r="F52" s="12"/>
    </row>
    <row r="53" spans="1:7" ht="13.15" customHeight="1" x14ac:dyDescent="0.2">
      <c r="A53" s="33" t="s">
        <v>214</v>
      </c>
      <c r="B53" s="35" t="s">
        <v>215</v>
      </c>
      <c r="C53" s="12"/>
      <c r="D53" s="12"/>
      <c r="E53" s="12"/>
      <c r="F53" s="12"/>
    </row>
    <row r="54" spans="1:7" ht="13.15" customHeight="1" x14ac:dyDescent="0.2">
      <c r="A54" s="33" t="s">
        <v>216</v>
      </c>
      <c r="B54" s="35" t="s">
        <v>217</v>
      </c>
      <c r="C54" s="12"/>
      <c r="D54" s="12"/>
      <c r="E54" s="12"/>
      <c r="F54" s="12"/>
    </row>
    <row r="55" spans="1:7" ht="13.15" customHeight="1" x14ac:dyDescent="0.2">
      <c r="A55" s="33" t="s">
        <v>218</v>
      </c>
      <c r="B55" s="35" t="s">
        <v>219</v>
      </c>
      <c r="C55" s="12"/>
      <c r="D55" s="12"/>
      <c r="E55" s="12"/>
      <c r="F55" s="12"/>
    </row>
    <row r="56" spans="1:7" ht="13.15" customHeight="1" x14ac:dyDescent="0.2">
      <c r="A56" s="48" t="s">
        <v>220</v>
      </c>
      <c r="B56" s="49" t="s">
        <v>221</v>
      </c>
      <c r="C56" s="12"/>
      <c r="D56" s="12"/>
      <c r="E56" s="12"/>
      <c r="F56" s="12"/>
    </row>
    <row r="57" spans="1:7" ht="13.15" customHeight="1" x14ac:dyDescent="0.2">
      <c r="A57" s="48" t="s">
        <v>222</v>
      </c>
      <c r="B57" s="49" t="s">
        <v>223</v>
      </c>
      <c r="C57" s="12"/>
      <c r="D57" s="12"/>
      <c r="E57" s="12"/>
      <c r="F57" s="12"/>
    </row>
    <row r="58" spans="1:7" ht="13.15" customHeight="1" x14ac:dyDescent="0.2">
      <c r="A58" s="33" t="s">
        <v>224</v>
      </c>
      <c r="B58" s="35" t="s">
        <v>225</v>
      </c>
      <c r="C58" s="12"/>
      <c r="D58" s="12"/>
      <c r="E58" s="12"/>
      <c r="F58" s="12"/>
    </row>
    <row r="59" spans="1:7" ht="13.15" customHeight="1" x14ac:dyDescent="0.2">
      <c r="A59" s="33" t="s">
        <v>226</v>
      </c>
      <c r="B59" s="35" t="s">
        <v>227</v>
      </c>
      <c r="C59" s="12"/>
      <c r="D59" s="12"/>
      <c r="E59" s="12">
        <v>0.2</v>
      </c>
      <c r="F59" s="12"/>
    </row>
    <row r="60" spans="1:7" ht="13.15" customHeight="1" x14ac:dyDescent="0.2">
      <c r="A60" s="42" t="s">
        <v>228</v>
      </c>
      <c r="B60" s="35" t="s">
        <v>229</v>
      </c>
      <c r="C60" s="12"/>
      <c r="D60" s="12"/>
      <c r="E60" s="12"/>
      <c r="F60" s="12"/>
    </row>
    <row r="61" spans="1:7" ht="13.15" customHeight="1" x14ac:dyDescent="0.2">
      <c r="A61" s="33" t="s">
        <v>181</v>
      </c>
      <c r="B61" s="35" t="s">
        <v>185</v>
      </c>
      <c r="C61" s="12"/>
      <c r="D61" s="12"/>
      <c r="E61" s="12"/>
      <c r="F61" s="12"/>
    </row>
    <row r="62" spans="1:7" ht="13.15" customHeight="1" x14ac:dyDescent="0.2">
      <c r="A62" s="33" t="s">
        <v>54</v>
      </c>
      <c r="B62" s="35" t="s">
        <v>55</v>
      </c>
      <c r="C62" s="12"/>
      <c r="D62" s="12"/>
      <c r="E62" s="12">
        <v>0.25</v>
      </c>
      <c r="F62" s="12"/>
    </row>
    <row r="63" spans="1:7" ht="13.15" customHeight="1" x14ac:dyDescent="0.2">
      <c r="A63" s="43" t="s">
        <v>187</v>
      </c>
      <c r="B63" s="35" t="s">
        <v>186</v>
      </c>
      <c r="C63" s="12">
        <f>65.97+918.25</f>
        <v>984.22</v>
      </c>
      <c r="D63" s="12"/>
      <c r="E63" s="12">
        <v>62.85</v>
      </c>
      <c r="F63" s="12"/>
    </row>
    <row r="64" spans="1:7" ht="13.15" customHeight="1" x14ac:dyDescent="0.2">
      <c r="A64" s="4"/>
      <c r="B64" s="5"/>
      <c r="C64" s="25">
        <f>SUM(C6:C63)</f>
        <v>1250.77</v>
      </c>
      <c r="D64" s="25">
        <f>SUM(D6:D63)</f>
        <v>0</v>
      </c>
      <c r="E64" s="25">
        <f>SUM(E6:E63)</f>
        <v>2336.5900000000006</v>
      </c>
      <c r="F64" s="25">
        <f>SUM(F6:F63)</f>
        <v>0</v>
      </c>
      <c r="G64" s="32">
        <f>SUM(C64:F64)</f>
        <v>3587.3600000000006</v>
      </c>
    </row>
    <row r="65" spans="1:6" ht="13.15" customHeight="1" x14ac:dyDescent="0.2">
      <c r="A65" s="4"/>
      <c r="B65" s="5"/>
      <c r="C65" s="25"/>
      <c r="D65" s="25"/>
      <c r="E65" s="25"/>
      <c r="F65" s="25"/>
    </row>
    <row r="66" spans="1:6" ht="15" customHeight="1" x14ac:dyDescent="0.2">
      <c r="A66" s="6" t="s">
        <v>71</v>
      </c>
      <c r="B66" s="7" t="s">
        <v>64</v>
      </c>
      <c r="C66" s="19"/>
      <c r="D66" s="19"/>
      <c r="E66" s="20"/>
      <c r="F66" s="19"/>
    </row>
    <row r="67" spans="1:6" ht="15" customHeight="1" x14ac:dyDescent="0.2">
      <c r="A67" s="6" t="s">
        <v>65</v>
      </c>
      <c r="B67" s="7" t="s">
        <v>66</v>
      </c>
      <c r="C67" s="19"/>
      <c r="D67" s="19"/>
      <c r="E67" s="20"/>
      <c r="F67" s="19"/>
    </row>
    <row r="68" spans="1:6" ht="15" customHeight="1" x14ac:dyDescent="0.2">
      <c r="A68" s="6" t="s">
        <v>67</v>
      </c>
      <c r="B68" s="7" t="s">
        <v>68</v>
      </c>
      <c r="C68" s="19"/>
      <c r="D68" s="19"/>
      <c r="E68" s="28"/>
      <c r="F68" s="19"/>
    </row>
    <row r="69" spans="1:6" ht="15" customHeight="1" x14ac:dyDescent="0.2">
      <c r="A69" s="6" t="s">
        <v>73</v>
      </c>
      <c r="B69" s="7" t="s">
        <v>72</v>
      </c>
      <c r="C69" s="19"/>
      <c r="D69" s="19"/>
      <c r="E69" s="22"/>
      <c r="F69" s="19"/>
    </row>
    <row r="70" spans="1:6" ht="15" customHeight="1" x14ac:dyDescent="0.2">
      <c r="A70" s="6" t="s">
        <v>69</v>
      </c>
      <c r="B70" s="8" t="s">
        <v>74</v>
      </c>
      <c r="C70" s="19"/>
      <c r="D70" s="19"/>
      <c r="E70" s="20"/>
      <c r="F70" s="19"/>
    </row>
    <row r="71" spans="1:6" ht="15" customHeight="1" x14ac:dyDescent="0.2">
      <c r="A71" s="6" t="s">
        <v>70</v>
      </c>
      <c r="B71" s="8"/>
      <c r="C71" s="19"/>
      <c r="D71" s="19"/>
      <c r="E71" s="22"/>
      <c r="F71" s="19"/>
    </row>
    <row r="72" spans="1:6" ht="11.45" customHeight="1" x14ac:dyDescent="0.2">
      <c r="B72" s="2"/>
    </row>
    <row r="73" spans="1:6" ht="11.45" customHeight="1" x14ac:dyDescent="0.2">
      <c r="B73" s="2"/>
    </row>
    <row r="74" spans="1:6" ht="11.45" customHeight="1" x14ac:dyDescent="0.2">
      <c r="B74" s="2"/>
    </row>
    <row r="75" spans="1:6" ht="11.45" customHeight="1" x14ac:dyDescent="0.2">
      <c r="B75" s="2"/>
    </row>
    <row r="76" spans="1:6" ht="11.45" customHeight="1" x14ac:dyDescent="0.2">
      <c r="B76" s="2"/>
    </row>
    <row r="77" spans="1:6" ht="11.45" customHeight="1" x14ac:dyDescent="0.2">
      <c r="B77" s="2"/>
    </row>
    <row r="78" spans="1:6" ht="11.45" customHeight="1" x14ac:dyDescent="0.2">
      <c r="B78" s="2"/>
    </row>
    <row r="79" spans="1:6" ht="11.45" customHeight="1" x14ac:dyDescent="0.2">
      <c r="B79" s="2"/>
    </row>
    <row r="80" spans="1:6" ht="11.45" customHeight="1" x14ac:dyDescent="0.2">
      <c r="B80" s="2"/>
    </row>
    <row r="81" spans="2:2" ht="11.45" customHeight="1" x14ac:dyDescent="0.2">
      <c r="B81" s="2"/>
    </row>
    <row r="82" spans="2:2" ht="11.45" customHeight="1" x14ac:dyDescent="0.2">
      <c r="B82" s="2"/>
    </row>
    <row r="83" spans="2:2" ht="11.45" customHeight="1" x14ac:dyDescent="0.2">
      <c r="B83" s="2"/>
    </row>
    <row r="84" spans="2:2" ht="11.45" customHeight="1" x14ac:dyDescent="0.2">
      <c r="B84" s="2"/>
    </row>
    <row r="85" spans="2:2" ht="11.45" customHeight="1" x14ac:dyDescent="0.2">
      <c r="B85" s="2"/>
    </row>
    <row r="86" spans="2:2" ht="11.45" customHeight="1" x14ac:dyDescent="0.2">
      <c r="B86" s="2"/>
    </row>
    <row r="87" spans="2:2" ht="11.45" customHeight="1" x14ac:dyDescent="0.2">
      <c r="B87" s="2"/>
    </row>
    <row r="88" spans="2:2" ht="11.45" customHeight="1" x14ac:dyDescent="0.2">
      <c r="B88" s="2"/>
    </row>
    <row r="89" spans="2:2" ht="11.45" customHeight="1" x14ac:dyDescent="0.2">
      <c r="B89" s="2"/>
    </row>
    <row r="90" spans="2:2" ht="11.45" customHeight="1" x14ac:dyDescent="0.2">
      <c r="B90" s="2"/>
    </row>
    <row r="91" spans="2:2" ht="11.45" customHeight="1" x14ac:dyDescent="0.2">
      <c r="B91" s="2"/>
    </row>
    <row r="92" spans="2:2" ht="11.45" customHeight="1" x14ac:dyDescent="0.2">
      <c r="B92" s="2"/>
    </row>
    <row r="93" spans="2:2" ht="11.45" customHeight="1" x14ac:dyDescent="0.2">
      <c r="B93" s="2"/>
    </row>
    <row r="94" spans="2:2" ht="11.45" customHeight="1" x14ac:dyDescent="0.2">
      <c r="B94" s="2"/>
    </row>
    <row r="95" spans="2:2" ht="11.45" customHeight="1" x14ac:dyDescent="0.2">
      <c r="B95" s="2"/>
    </row>
    <row r="96" spans="2:2" ht="11.45" customHeight="1" x14ac:dyDescent="0.2">
      <c r="B96" s="2"/>
    </row>
    <row r="97" spans="2:2" ht="11.45" customHeight="1" x14ac:dyDescent="0.2">
      <c r="B97" s="2"/>
    </row>
    <row r="98" spans="2:2" ht="11.45" customHeight="1" x14ac:dyDescent="0.2">
      <c r="B98" s="2"/>
    </row>
    <row r="99" spans="2:2" ht="11.45" customHeight="1" x14ac:dyDescent="0.2">
      <c r="B99" s="2"/>
    </row>
    <row r="100" spans="2:2" ht="11.45" customHeight="1" x14ac:dyDescent="0.2">
      <c r="B100" s="2"/>
    </row>
    <row r="101" spans="2:2" ht="11.45" customHeight="1" x14ac:dyDescent="0.2">
      <c r="B101" s="2"/>
    </row>
    <row r="102" spans="2:2" ht="11.45" customHeight="1" x14ac:dyDescent="0.2">
      <c r="B102" s="2"/>
    </row>
    <row r="103" spans="2:2" ht="11.45" customHeight="1" x14ac:dyDescent="0.2">
      <c r="B103" s="2"/>
    </row>
    <row r="104" spans="2:2" ht="11.45" customHeight="1" x14ac:dyDescent="0.2">
      <c r="B104" s="2"/>
    </row>
    <row r="105" spans="2:2" ht="11.45" customHeight="1" x14ac:dyDescent="0.2">
      <c r="B105" s="2"/>
    </row>
    <row r="106" spans="2:2" ht="11.45" customHeight="1" x14ac:dyDescent="0.2">
      <c r="B106" s="2"/>
    </row>
    <row r="107" spans="2:2" ht="11.45" customHeight="1" x14ac:dyDescent="0.2">
      <c r="B107" s="2"/>
    </row>
    <row r="108" spans="2:2" ht="11.45" customHeight="1" x14ac:dyDescent="0.2">
      <c r="B108" s="2"/>
    </row>
    <row r="109" spans="2:2" ht="11.45" customHeight="1" x14ac:dyDescent="0.2">
      <c r="B109" s="2"/>
    </row>
    <row r="110" spans="2:2" ht="11.45" customHeight="1" x14ac:dyDescent="0.2">
      <c r="B110" s="2"/>
    </row>
    <row r="111" spans="2:2" ht="11.45" customHeight="1" x14ac:dyDescent="0.2">
      <c r="B111" s="2"/>
    </row>
    <row r="112" spans="2:2" ht="11.45" customHeight="1" x14ac:dyDescent="0.2">
      <c r="B112" s="2"/>
    </row>
    <row r="113" spans="2:2" ht="11.45" customHeight="1" x14ac:dyDescent="0.2">
      <c r="B113" s="2"/>
    </row>
    <row r="114" spans="2:2" ht="11.45" customHeight="1" x14ac:dyDescent="0.2">
      <c r="B114" s="2"/>
    </row>
    <row r="115" spans="2:2" ht="11.45" customHeight="1" x14ac:dyDescent="0.2">
      <c r="B115" s="2"/>
    </row>
    <row r="116" spans="2:2" ht="11.45" customHeight="1" x14ac:dyDescent="0.2">
      <c r="B116" s="2"/>
    </row>
    <row r="117" spans="2:2" ht="11.45" customHeight="1" x14ac:dyDescent="0.2">
      <c r="B117" s="2"/>
    </row>
    <row r="118" spans="2:2" ht="11.45" customHeight="1" x14ac:dyDescent="0.2">
      <c r="B118" s="2"/>
    </row>
    <row r="119" spans="2:2" ht="11.45" customHeight="1" x14ac:dyDescent="0.2">
      <c r="B119" s="2"/>
    </row>
    <row r="120" spans="2:2" ht="11.45" customHeight="1" x14ac:dyDescent="0.2">
      <c r="B120" s="2"/>
    </row>
    <row r="121" spans="2:2" ht="11.45" customHeight="1" x14ac:dyDescent="0.2">
      <c r="B121" s="2"/>
    </row>
    <row r="122" spans="2:2" ht="11.45" customHeight="1" x14ac:dyDescent="0.2">
      <c r="B122" s="2"/>
    </row>
    <row r="123" spans="2:2" ht="11.45" customHeight="1" x14ac:dyDescent="0.2">
      <c r="B123" s="2"/>
    </row>
    <row r="124" spans="2:2" ht="11.45" customHeight="1" x14ac:dyDescent="0.2">
      <c r="B124" s="2"/>
    </row>
    <row r="125" spans="2:2" ht="11.45" customHeight="1" x14ac:dyDescent="0.2">
      <c r="B125" s="2"/>
    </row>
    <row r="126" spans="2:2" ht="11.45" customHeight="1" x14ac:dyDescent="0.2">
      <c r="B126" s="2"/>
    </row>
    <row r="127" spans="2:2" ht="11.45" customHeight="1" x14ac:dyDescent="0.2">
      <c r="B127" s="2"/>
    </row>
    <row r="128" spans="2:2" ht="11.45" customHeight="1" x14ac:dyDescent="0.2">
      <c r="B128" s="2"/>
    </row>
    <row r="129" spans="2:2" ht="11.45" customHeight="1" x14ac:dyDescent="0.2">
      <c r="B129" s="2"/>
    </row>
    <row r="130" spans="2:2" ht="11.45" customHeight="1" x14ac:dyDescent="0.2">
      <c r="B130" s="2"/>
    </row>
    <row r="131" spans="2:2" ht="11.45" customHeight="1" x14ac:dyDescent="0.2">
      <c r="B131" s="2"/>
    </row>
    <row r="132" spans="2:2" ht="11.45" customHeight="1" x14ac:dyDescent="0.2">
      <c r="B132" s="2"/>
    </row>
    <row r="133" spans="2:2" ht="11.45" customHeight="1" x14ac:dyDescent="0.2">
      <c r="B133" s="2"/>
    </row>
    <row r="134" spans="2:2" ht="11.45" customHeight="1" x14ac:dyDescent="0.2">
      <c r="B134" s="2"/>
    </row>
    <row r="135" spans="2:2" ht="11.45" customHeight="1" x14ac:dyDescent="0.2">
      <c r="B135" s="2"/>
    </row>
    <row r="136" spans="2:2" ht="11.45" customHeight="1" x14ac:dyDescent="0.2">
      <c r="B136" s="2"/>
    </row>
    <row r="137" spans="2:2" ht="11.45" customHeight="1" x14ac:dyDescent="0.2">
      <c r="B137" s="2"/>
    </row>
    <row r="138" spans="2:2" ht="11.45" customHeight="1" x14ac:dyDescent="0.2">
      <c r="B138" s="2"/>
    </row>
    <row r="139" spans="2:2" ht="11.45" customHeight="1" x14ac:dyDescent="0.2">
      <c r="B139" s="2"/>
    </row>
    <row r="140" spans="2:2" ht="11.45" customHeight="1" x14ac:dyDescent="0.2">
      <c r="B140" s="2"/>
    </row>
    <row r="141" spans="2:2" ht="11.45" customHeight="1" x14ac:dyDescent="0.2">
      <c r="B141" s="2"/>
    </row>
    <row r="142" spans="2:2" ht="11.45" customHeight="1" x14ac:dyDescent="0.2">
      <c r="B142" s="2"/>
    </row>
    <row r="143" spans="2:2" ht="11.45" customHeight="1" x14ac:dyDescent="0.2">
      <c r="B143" s="2"/>
    </row>
    <row r="144" spans="2:2" ht="11.45" customHeight="1" x14ac:dyDescent="0.2">
      <c r="B144" s="2"/>
    </row>
    <row r="145" spans="2:2" ht="11.45" customHeight="1" x14ac:dyDescent="0.2">
      <c r="B145" s="2"/>
    </row>
    <row r="146" spans="2:2" ht="11.45" customHeight="1" x14ac:dyDescent="0.2">
      <c r="B146" s="2"/>
    </row>
    <row r="147" spans="2:2" ht="11.45" customHeight="1" x14ac:dyDescent="0.2">
      <c r="B147" s="2"/>
    </row>
    <row r="148" spans="2:2" ht="11.45" customHeight="1" x14ac:dyDescent="0.2">
      <c r="B148" s="2"/>
    </row>
    <row r="149" spans="2:2" ht="11.45" customHeight="1" x14ac:dyDescent="0.2">
      <c r="B149" s="2"/>
    </row>
    <row r="150" spans="2:2" ht="11.45" customHeight="1" x14ac:dyDescent="0.2">
      <c r="B150" s="2"/>
    </row>
    <row r="151" spans="2:2" ht="11.45" customHeight="1" x14ac:dyDescent="0.2">
      <c r="B151" s="2"/>
    </row>
    <row r="152" spans="2:2" ht="11.45" customHeight="1" x14ac:dyDescent="0.2">
      <c r="B152" s="2"/>
    </row>
    <row r="153" spans="2:2" ht="11.45" customHeight="1" x14ac:dyDescent="0.2">
      <c r="B153" s="2"/>
    </row>
    <row r="154" spans="2:2" ht="11.45" customHeight="1" x14ac:dyDescent="0.2">
      <c r="B154" s="2"/>
    </row>
    <row r="155" spans="2:2" ht="11.45" customHeight="1" x14ac:dyDescent="0.2">
      <c r="B155" s="2"/>
    </row>
    <row r="156" spans="2:2" ht="11.45" customHeight="1" x14ac:dyDescent="0.2">
      <c r="B156" s="2"/>
    </row>
    <row r="157" spans="2:2" ht="11.45" customHeight="1" x14ac:dyDescent="0.2">
      <c r="B157" s="2"/>
    </row>
    <row r="158" spans="2:2" ht="11.45" customHeight="1" x14ac:dyDescent="0.2">
      <c r="B158" s="2"/>
    </row>
    <row r="159" spans="2:2" ht="11.45" customHeight="1" x14ac:dyDescent="0.2">
      <c r="B159" s="2"/>
    </row>
    <row r="160" spans="2:2" ht="11.45" customHeight="1" x14ac:dyDescent="0.2">
      <c r="B160" s="2"/>
    </row>
    <row r="161" spans="2:2" ht="11.45" customHeight="1" x14ac:dyDescent="0.2">
      <c r="B161" s="2"/>
    </row>
    <row r="162" spans="2:2" ht="11.45" customHeight="1" x14ac:dyDescent="0.2">
      <c r="B162" s="2"/>
    </row>
    <row r="163" spans="2:2" ht="11.45" customHeight="1" x14ac:dyDescent="0.2">
      <c r="B163" s="2"/>
    </row>
    <row r="164" spans="2:2" ht="11.45" customHeight="1" x14ac:dyDescent="0.2">
      <c r="B164" s="2"/>
    </row>
    <row r="165" spans="2:2" ht="11.45" customHeight="1" x14ac:dyDescent="0.2">
      <c r="B165" s="2"/>
    </row>
    <row r="166" spans="2:2" ht="11.45" customHeight="1" x14ac:dyDescent="0.2">
      <c r="B166" s="2"/>
    </row>
    <row r="167" spans="2:2" ht="11.45" customHeight="1" x14ac:dyDescent="0.2">
      <c r="B167" s="2"/>
    </row>
    <row r="168" spans="2:2" ht="11.45" customHeight="1" x14ac:dyDescent="0.2">
      <c r="B168" s="2"/>
    </row>
    <row r="169" spans="2:2" ht="11.45" customHeight="1" x14ac:dyDescent="0.2">
      <c r="B169" s="2"/>
    </row>
    <row r="170" spans="2:2" ht="11.45" customHeight="1" x14ac:dyDescent="0.2">
      <c r="B170" s="2"/>
    </row>
    <row r="171" spans="2:2" ht="11.45" customHeight="1" x14ac:dyDescent="0.2">
      <c r="B171" s="2"/>
    </row>
    <row r="172" spans="2:2" ht="11.45" customHeight="1" x14ac:dyDescent="0.2">
      <c r="B172" s="2"/>
    </row>
    <row r="173" spans="2:2" ht="11.45" customHeight="1" x14ac:dyDescent="0.2">
      <c r="B173" s="2"/>
    </row>
    <row r="174" spans="2:2" ht="11.45" customHeight="1" x14ac:dyDescent="0.2">
      <c r="B174" s="2"/>
    </row>
    <row r="175" spans="2:2" ht="11.45" customHeight="1" x14ac:dyDescent="0.2">
      <c r="B175" s="2"/>
    </row>
    <row r="176" spans="2:2" ht="11.45" customHeight="1" x14ac:dyDescent="0.2">
      <c r="B176" s="2"/>
    </row>
    <row r="177" spans="2:2" ht="11.45" customHeight="1" x14ac:dyDescent="0.2">
      <c r="B177" s="2"/>
    </row>
    <row r="178" spans="2:2" ht="11.45" customHeight="1" x14ac:dyDescent="0.2">
      <c r="B178" s="2"/>
    </row>
    <row r="179" spans="2:2" ht="11.45" customHeight="1" x14ac:dyDescent="0.2">
      <c r="B179" s="2"/>
    </row>
    <row r="180" spans="2:2" ht="11.45" customHeight="1" x14ac:dyDescent="0.2">
      <c r="B180" s="2"/>
    </row>
    <row r="181" spans="2:2" ht="11.45" customHeight="1" x14ac:dyDescent="0.2">
      <c r="B181" s="2"/>
    </row>
    <row r="182" spans="2:2" ht="11.45" customHeight="1" x14ac:dyDescent="0.2">
      <c r="B182" s="2"/>
    </row>
    <row r="183" spans="2:2" ht="11.45" customHeight="1" x14ac:dyDescent="0.2">
      <c r="B183" s="2"/>
    </row>
    <row r="184" spans="2:2" ht="11.45" customHeight="1" x14ac:dyDescent="0.2">
      <c r="B184" s="2"/>
    </row>
    <row r="185" spans="2:2" ht="11.45" customHeight="1" x14ac:dyDescent="0.2">
      <c r="B185" s="2"/>
    </row>
    <row r="186" spans="2:2" ht="11.45" customHeight="1" x14ac:dyDescent="0.2">
      <c r="B186" s="2"/>
    </row>
    <row r="187" spans="2:2" ht="11.45" customHeight="1" x14ac:dyDescent="0.2">
      <c r="B187" s="2"/>
    </row>
    <row r="188" spans="2:2" ht="11.45" customHeight="1" x14ac:dyDescent="0.2">
      <c r="B188" s="2"/>
    </row>
    <row r="189" spans="2:2" ht="11.45" customHeight="1" x14ac:dyDescent="0.2">
      <c r="B189" s="2"/>
    </row>
    <row r="190" spans="2:2" ht="11.45" customHeight="1" x14ac:dyDescent="0.2">
      <c r="B190" s="2"/>
    </row>
    <row r="191" spans="2:2" ht="11.45" customHeight="1" x14ac:dyDescent="0.2">
      <c r="B191" s="2"/>
    </row>
    <row r="192" spans="2:2" ht="11.45" customHeight="1" x14ac:dyDescent="0.2">
      <c r="B192" s="2"/>
    </row>
    <row r="193" spans="2:2" ht="11.45" customHeight="1" x14ac:dyDescent="0.2">
      <c r="B193" s="2"/>
    </row>
  </sheetData>
  <phoneticPr fontId="0" type="noConversion"/>
  <pageMargins left="0.25" right="0.25" top="0.75" bottom="0.25" header="0.25" footer="0.33"/>
  <pageSetup paperSize="5" scale="93" orientation="portrait" r:id="rId1"/>
  <headerFooter alignWithMargins="0">
    <oddHeader xml:space="preserve">&amp;C&amp;24 2022 Municipal Recycling Report&amp;10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G193"/>
  <sheetViews>
    <sheetView topLeftCell="A26" workbookViewId="0">
      <selection activeCell="N72" sqref="N72"/>
    </sheetView>
  </sheetViews>
  <sheetFormatPr defaultRowHeight="11.45" customHeight="1" x14ac:dyDescent="0.2"/>
  <cols>
    <col min="1" max="1" width="61.140625" style="1" customWidth="1"/>
    <col min="2" max="2" width="5.7109375" style="1" customWidth="1"/>
    <col min="3" max="6" width="8.7109375" style="1" customWidth="1"/>
    <col min="7" max="16384" width="9.140625" style="1"/>
  </cols>
  <sheetData>
    <row r="1" spans="1:6" ht="25.5" x14ac:dyDescent="0.2">
      <c r="A1" s="50" t="s">
        <v>239</v>
      </c>
      <c r="B1" s="50" t="s">
        <v>1</v>
      </c>
      <c r="C1" s="51" t="s">
        <v>235</v>
      </c>
      <c r="D1" s="51" t="s">
        <v>237</v>
      </c>
      <c r="E1" s="51" t="s">
        <v>236</v>
      </c>
      <c r="F1" s="51" t="s">
        <v>238</v>
      </c>
    </row>
    <row r="2" spans="1:6" ht="12.75" x14ac:dyDescent="0.2">
      <c r="A2" s="9" t="s">
        <v>62</v>
      </c>
      <c r="B2" s="10">
        <v>38</v>
      </c>
      <c r="C2" s="18" t="s">
        <v>59</v>
      </c>
      <c r="D2" s="18" t="s">
        <v>61</v>
      </c>
      <c r="E2" s="18" t="s">
        <v>60</v>
      </c>
      <c r="F2" s="18" t="s">
        <v>61</v>
      </c>
    </row>
    <row r="3" spans="1:6" ht="15.75" x14ac:dyDescent="0.25">
      <c r="A3" s="13" t="s">
        <v>83</v>
      </c>
      <c r="B3" s="14">
        <v>912</v>
      </c>
      <c r="C3" s="18" t="s">
        <v>59</v>
      </c>
      <c r="D3" s="18" t="s">
        <v>61</v>
      </c>
      <c r="E3" s="18" t="s">
        <v>60</v>
      </c>
      <c r="F3" s="18" t="s">
        <v>61</v>
      </c>
    </row>
    <row r="4" spans="1:6" ht="12.75" x14ac:dyDescent="0.2">
      <c r="A4" s="9" t="s">
        <v>57</v>
      </c>
      <c r="B4" s="11"/>
      <c r="C4" s="18" t="s">
        <v>59</v>
      </c>
      <c r="D4" s="18" t="s">
        <v>59</v>
      </c>
      <c r="E4" s="18" t="s">
        <v>60</v>
      </c>
      <c r="F4" s="18" t="s">
        <v>59</v>
      </c>
    </row>
    <row r="5" spans="1:6" ht="12.75" x14ac:dyDescent="0.2">
      <c r="A5" s="9" t="s">
        <v>58</v>
      </c>
      <c r="B5" s="11"/>
      <c r="C5" s="18" t="s">
        <v>59</v>
      </c>
      <c r="D5" s="18" t="s">
        <v>59</v>
      </c>
      <c r="E5" s="18" t="s">
        <v>59</v>
      </c>
      <c r="F5" s="18" t="s">
        <v>59</v>
      </c>
    </row>
    <row r="6" spans="1:6" ht="13.15" customHeight="1" x14ac:dyDescent="0.2">
      <c r="A6" s="42" t="s">
        <v>174</v>
      </c>
      <c r="B6" s="35" t="s">
        <v>63</v>
      </c>
      <c r="C6" s="12">
        <v>208.05</v>
      </c>
      <c r="D6" s="12"/>
      <c r="E6" s="12">
        <v>176.2</v>
      </c>
      <c r="F6" s="12"/>
    </row>
    <row r="7" spans="1:6" ht="13.15" customHeight="1" x14ac:dyDescent="0.2">
      <c r="A7" s="42" t="s">
        <v>175</v>
      </c>
      <c r="B7" s="35" t="s">
        <v>56</v>
      </c>
      <c r="C7" s="12">
        <v>5.55</v>
      </c>
      <c r="D7" s="12"/>
      <c r="E7" s="12">
        <v>46.01</v>
      </c>
      <c r="F7" s="12"/>
    </row>
    <row r="8" spans="1:6" ht="13.15" customHeight="1" x14ac:dyDescent="0.2">
      <c r="A8" s="33" t="s">
        <v>4</v>
      </c>
      <c r="B8" s="35" t="s">
        <v>5</v>
      </c>
      <c r="C8" s="12"/>
      <c r="D8" s="12"/>
      <c r="E8" s="12">
        <v>18.39</v>
      </c>
      <c r="F8" s="12"/>
    </row>
    <row r="9" spans="1:6" ht="13.15" customHeight="1" x14ac:dyDescent="0.2">
      <c r="A9" s="33" t="s">
        <v>230</v>
      </c>
      <c r="B9" s="35" t="s">
        <v>182</v>
      </c>
      <c r="C9" s="12"/>
      <c r="D9" s="12"/>
      <c r="E9" s="12"/>
      <c r="F9" s="12"/>
    </row>
    <row r="10" spans="1:6" ht="13.15" customHeight="1" x14ac:dyDescent="0.2">
      <c r="A10" s="33" t="s">
        <v>176</v>
      </c>
      <c r="B10" s="35" t="s">
        <v>38</v>
      </c>
      <c r="C10" s="12"/>
      <c r="D10" s="12"/>
      <c r="E10" s="12"/>
      <c r="F10" s="12"/>
    </row>
    <row r="11" spans="1:6" ht="13.15" customHeight="1" x14ac:dyDescent="0.2">
      <c r="A11" s="33" t="s">
        <v>177</v>
      </c>
      <c r="B11" s="35" t="s">
        <v>41</v>
      </c>
      <c r="C11" s="12"/>
      <c r="D11" s="12"/>
      <c r="E11" s="12"/>
      <c r="F11" s="12"/>
    </row>
    <row r="12" spans="1:6" ht="13.15" customHeight="1" x14ac:dyDescent="0.2">
      <c r="A12" s="33" t="s">
        <v>39</v>
      </c>
      <c r="B12" s="35" t="s">
        <v>40</v>
      </c>
      <c r="C12" s="12"/>
      <c r="D12" s="12"/>
      <c r="E12" s="12"/>
      <c r="F12" s="12"/>
    </row>
    <row r="13" spans="1:6" ht="13.15" customHeight="1" x14ac:dyDescent="0.2">
      <c r="A13" s="33" t="s">
        <v>178</v>
      </c>
      <c r="B13" s="35" t="s">
        <v>42</v>
      </c>
      <c r="C13" s="12"/>
      <c r="D13" s="12"/>
      <c r="E13" s="12">
        <v>0.03</v>
      </c>
      <c r="F13" s="12"/>
    </row>
    <row r="14" spans="1:6" ht="13.15" customHeight="1" x14ac:dyDescent="0.2">
      <c r="A14" s="33" t="s">
        <v>43</v>
      </c>
      <c r="B14" s="35" t="s">
        <v>44</v>
      </c>
      <c r="C14" s="12"/>
      <c r="D14" s="12"/>
      <c r="E14" s="12"/>
      <c r="F14" s="12"/>
    </row>
    <row r="15" spans="1:6" ht="13.15" customHeight="1" x14ac:dyDescent="0.2">
      <c r="A15" s="33" t="s">
        <v>7</v>
      </c>
      <c r="B15" s="35" t="s">
        <v>8</v>
      </c>
      <c r="C15" s="12"/>
      <c r="D15" s="12"/>
      <c r="E15" s="12"/>
      <c r="F15" s="12"/>
    </row>
    <row r="16" spans="1:6" ht="13.15" customHeight="1" x14ac:dyDescent="0.2">
      <c r="A16" s="33" t="s">
        <v>188</v>
      </c>
      <c r="B16" s="35" t="s">
        <v>2</v>
      </c>
      <c r="C16" s="12"/>
      <c r="D16" s="12"/>
      <c r="E16" s="12"/>
      <c r="F16" s="12"/>
    </row>
    <row r="17" spans="1:6" ht="13.15" customHeight="1" x14ac:dyDescent="0.2">
      <c r="A17" s="33" t="s">
        <v>189</v>
      </c>
      <c r="B17" s="35" t="s">
        <v>10</v>
      </c>
      <c r="C17" s="12"/>
      <c r="D17" s="12"/>
      <c r="E17" s="12">
        <v>1.17</v>
      </c>
      <c r="F17" s="12"/>
    </row>
    <row r="18" spans="1:6" ht="13.15" customHeight="1" x14ac:dyDescent="0.2">
      <c r="A18" s="33" t="s">
        <v>190</v>
      </c>
      <c r="B18" s="35" t="s">
        <v>31</v>
      </c>
      <c r="C18" s="12"/>
      <c r="D18" s="12"/>
      <c r="E18" s="12"/>
      <c r="F18" s="12"/>
    </row>
    <row r="19" spans="1:6" ht="13.15" customHeight="1" x14ac:dyDescent="0.2">
      <c r="A19" s="33" t="s">
        <v>191</v>
      </c>
      <c r="B19" s="35" t="s">
        <v>3</v>
      </c>
      <c r="C19" s="12"/>
      <c r="D19" s="12"/>
      <c r="E19" s="12"/>
      <c r="F19" s="12"/>
    </row>
    <row r="20" spans="1:6" ht="13.15" customHeight="1" x14ac:dyDescent="0.2">
      <c r="A20" s="33" t="s">
        <v>192</v>
      </c>
      <c r="B20" s="36" t="s">
        <v>9</v>
      </c>
      <c r="C20" s="12"/>
      <c r="D20" s="12"/>
      <c r="E20" s="12"/>
      <c r="F20" s="12"/>
    </row>
    <row r="21" spans="1:6" ht="13.15" customHeight="1" x14ac:dyDescent="0.2">
      <c r="A21" s="33" t="s">
        <v>193</v>
      </c>
      <c r="B21" s="36" t="s">
        <v>32</v>
      </c>
      <c r="C21" s="12"/>
      <c r="D21" s="12"/>
      <c r="E21" s="12"/>
      <c r="F21" s="12"/>
    </row>
    <row r="22" spans="1:6" ht="13.15" customHeight="1" x14ac:dyDescent="0.2">
      <c r="A22" s="33" t="s">
        <v>194</v>
      </c>
      <c r="B22" s="36" t="s">
        <v>33</v>
      </c>
      <c r="C22" s="12"/>
      <c r="D22" s="12"/>
      <c r="E22" s="12"/>
      <c r="F22" s="12"/>
    </row>
    <row r="23" spans="1:6" ht="13.15" customHeight="1" x14ac:dyDescent="0.2">
      <c r="A23" s="33" t="s">
        <v>195</v>
      </c>
      <c r="B23" s="36" t="s">
        <v>34</v>
      </c>
      <c r="C23" s="12"/>
      <c r="D23" s="12"/>
      <c r="E23" s="12"/>
      <c r="F23" s="12"/>
    </row>
    <row r="24" spans="1:6" ht="13.15" customHeight="1" x14ac:dyDescent="0.2">
      <c r="A24" s="33" t="s">
        <v>196</v>
      </c>
      <c r="B24" s="36" t="s">
        <v>35</v>
      </c>
      <c r="C24" s="12"/>
      <c r="D24" s="12"/>
      <c r="E24" s="12"/>
      <c r="F24" s="12"/>
    </row>
    <row r="25" spans="1:6" ht="13.15" customHeight="1" x14ac:dyDescent="0.2">
      <c r="A25" s="33" t="s">
        <v>197</v>
      </c>
      <c r="B25" s="36" t="s">
        <v>36</v>
      </c>
      <c r="C25" s="12"/>
      <c r="D25" s="12"/>
      <c r="E25" s="12"/>
      <c r="F25" s="12"/>
    </row>
    <row r="26" spans="1:6" ht="13.15" customHeight="1" x14ac:dyDescent="0.2">
      <c r="A26" s="33" t="s">
        <v>198</v>
      </c>
      <c r="B26" s="36" t="s">
        <v>37</v>
      </c>
      <c r="C26" s="12"/>
      <c r="D26" s="12"/>
      <c r="E26" s="12"/>
      <c r="F26" s="12"/>
    </row>
    <row r="27" spans="1:6" ht="13.15" customHeight="1" x14ac:dyDescent="0.2">
      <c r="A27" s="33" t="s">
        <v>231</v>
      </c>
      <c r="B27" s="36" t="s">
        <v>53</v>
      </c>
      <c r="C27" s="12"/>
      <c r="D27" s="12"/>
      <c r="E27" s="12"/>
      <c r="F27" s="12"/>
    </row>
    <row r="28" spans="1:6" ht="13.15" customHeight="1" x14ac:dyDescent="0.2">
      <c r="A28" s="33" t="s">
        <v>179</v>
      </c>
      <c r="B28" s="35" t="s">
        <v>29</v>
      </c>
      <c r="C28" s="12"/>
      <c r="D28" s="12"/>
      <c r="E28" s="12">
        <v>34.299999999999997</v>
      </c>
      <c r="F28" s="12"/>
    </row>
    <row r="29" spans="1:6" ht="13.15" customHeight="1" x14ac:dyDescent="0.2">
      <c r="A29" s="43" t="s">
        <v>180</v>
      </c>
      <c r="B29" s="35" t="s">
        <v>11</v>
      </c>
      <c r="C29" s="12"/>
      <c r="D29" s="12"/>
      <c r="E29" s="12"/>
      <c r="F29" s="12"/>
    </row>
    <row r="30" spans="1:6" ht="13.15" customHeight="1" x14ac:dyDescent="0.2">
      <c r="A30" s="33" t="s">
        <v>18</v>
      </c>
      <c r="B30" s="35" t="s">
        <v>19</v>
      </c>
      <c r="C30" s="12"/>
      <c r="D30" s="12"/>
      <c r="E30" s="12"/>
      <c r="F30" s="12"/>
    </row>
    <row r="31" spans="1:6" ht="13.15" customHeight="1" x14ac:dyDescent="0.2">
      <c r="A31" s="33" t="s">
        <v>12</v>
      </c>
      <c r="B31" s="35" t="s">
        <v>13</v>
      </c>
      <c r="C31" s="12"/>
      <c r="D31" s="12"/>
      <c r="E31" s="12"/>
      <c r="F31" s="12"/>
    </row>
    <row r="32" spans="1:6" ht="13.15" customHeight="1" x14ac:dyDescent="0.2">
      <c r="A32" s="33" t="s">
        <v>16</v>
      </c>
      <c r="B32" s="35" t="s">
        <v>17</v>
      </c>
      <c r="C32" s="12"/>
      <c r="D32" s="12"/>
      <c r="E32" s="12"/>
      <c r="F32" s="12"/>
    </row>
    <row r="33" spans="1:6" ht="13.15" customHeight="1" x14ac:dyDescent="0.2">
      <c r="A33" s="33" t="s">
        <v>14</v>
      </c>
      <c r="B33" s="35" t="s">
        <v>15</v>
      </c>
      <c r="C33" s="12"/>
      <c r="D33" s="12"/>
      <c r="E33" s="12">
        <v>5.83</v>
      </c>
      <c r="F33" s="12"/>
    </row>
    <row r="34" spans="1:6" ht="13.15" customHeight="1" x14ac:dyDescent="0.2">
      <c r="A34" s="33" t="s">
        <v>20</v>
      </c>
      <c r="B34" s="35" t="s">
        <v>21</v>
      </c>
      <c r="C34" s="12"/>
      <c r="D34" s="12"/>
      <c r="E34" s="12"/>
      <c r="F34" s="12"/>
    </row>
    <row r="35" spans="1:6" ht="13.15" customHeight="1" x14ac:dyDescent="0.2">
      <c r="A35" s="33" t="s">
        <v>199</v>
      </c>
      <c r="B35" s="36" t="s">
        <v>45</v>
      </c>
      <c r="C35" s="12"/>
      <c r="D35" s="12"/>
      <c r="E35" s="12"/>
      <c r="F35" s="12"/>
    </row>
    <row r="36" spans="1:6" ht="13.15" customHeight="1" x14ac:dyDescent="0.2">
      <c r="A36" s="33" t="s">
        <v>200</v>
      </c>
      <c r="B36" s="36" t="s">
        <v>46</v>
      </c>
      <c r="C36" s="12"/>
      <c r="D36" s="12"/>
      <c r="E36" s="12"/>
      <c r="F36" s="12"/>
    </row>
    <row r="37" spans="1:6" ht="13.15" customHeight="1" x14ac:dyDescent="0.2">
      <c r="A37" s="33" t="s">
        <v>201</v>
      </c>
      <c r="B37" s="36" t="s">
        <v>47</v>
      </c>
      <c r="C37" s="12"/>
      <c r="D37" s="12"/>
      <c r="E37" s="12"/>
      <c r="F37" s="12"/>
    </row>
    <row r="38" spans="1:6" ht="13.15" customHeight="1" x14ac:dyDescent="0.2">
      <c r="A38" s="33" t="s">
        <v>202</v>
      </c>
      <c r="B38" s="36" t="s">
        <v>48</v>
      </c>
      <c r="C38" s="12"/>
      <c r="D38" s="12"/>
      <c r="E38" s="12"/>
      <c r="F38" s="12"/>
    </row>
    <row r="39" spans="1:6" ht="13.15" customHeight="1" x14ac:dyDescent="0.2">
      <c r="A39" s="33" t="s">
        <v>203</v>
      </c>
      <c r="B39" s="36" t="s">
        <v>49</v>
      </c>
      <c r="C39" s="12"/>
      <c r="D39" s="12"/>
      <c r="E39" s="12"/>
      <c r="F39" s="12"/>
    </row>
    <row r="40" spans="1:6" ht="13.15" customHeight="1" x14ac:dyDescent="0.2">
      <c r="A40" s="33" t="s">
        <v>204</v>
      </c>
      <c r="B40" s="36" t="s">
        <v>50</v>
      </c>
      <c r="C40" s="12"/>
      <c r="D40" s="12"/>
      <c r="E40" s="12"/>
      <c r="F40" s="12"/>
    </row>
    <row r="41" spans="1:6" ht="13.15" customHeight="1" x14ac:dyDescent="0.2">
      <c r="A41" s="33" t="s">
        <v>205</v>
      </c>
      <c r="B41" s="36" t="s">
        <v>51</v>
      </c>
      <c r="C41" s="12"/>
      <c r="D41" s="12"/>
      <c r="E41" s="12"/>
      <c r="F41" s="12"/>
    </row>
    <row r="42" spans="1:6" ht="13.15" customHeight="1" x14ac:dyDescent="0.2">
      <c r="A42" s="33" t="s">
        <v>206</v>
      </c>
      <c r="B42" s="36" t="s">
        <v>52</v>
      </c>
      <c r="C42" s="12"/>
      <c r="D42" s="12"/>
      <c r="E42" s="12"/>
      <c r="F42" s="12"/>
    </row>
    <row r="43" spans="1:6" ht="13.15" customHeight="1" x14ac:dyDescent="0.2">
      <c r="A43" s="33" t="s">
        <v>207</v>
      </c>
      <c r="B43" s="36" t="s">
        <v>6</v>
      </c>
      <c r="C43" s="12"/>
      <c r="D43" s="12"/>
      <c r="E43" s="12"/>
      <c r="F43" s="12"/>
    </row>
    <row r="44" spans="1:6" ht="13.15" customHeight="1" x14ac:dyDescent="0.2">
      <c r="A44" s="33" t="s">
        <v>233</v>
      </c>
      <c r="B44" s="36" t="s">
        <v>183</v>
      </c>
      <c r="C44" s="12"/>
      <c r="D44" s="12"/>
      <c r="E44" s="12"/>
      <c r="F44" s="12"/>
    </row>
    <row r="45" spans="1:6" ht="13.15" customHeight="1" x14ac:dyDescent="0.2">
      <c r="A45" s="33" t="s">
        <v>208</v>
      </c>
      <c r="B45" s="36" t="s">
        <v>184</v>
      </c>
      <c r="C45" s="12"/>
      <c r="D45" s="12"/>
      <c r="E45" s="12"/>
      <c r="F45" s="12"/>
    </row>
    <row r="46" spans="1:6" ht="13.15" customHeight="1" x14ac:dyDescent="0.2">
      <c r="A46" s="33" t="s">
        <v>209</v>
      </c>
      <c r="B46" s="36" t="s">
        <v>24</v>
      </c>
      <c r="C46" s="12"/>
      <c r="D46" s="12"/>
      <c r="E46" s="12"/>
      <c r="F46" s="12"/>
    </row>
    <row r="47" spans="1:6" ht="13.15" customHeight="1" x14ac:dyDescent="0.2">
      <c r="A47" s="33" t="s">
        <v>210</v>
      </c>
      <c r="B47" s="36" t="s">
        <v>25</v>
      </c>
      <c r="C47" s="12"/>
      <c r="D47" s="12"/>
      <c r="E47" s="12"/>
      <c r="F47" s="12"/>
    </row>
    <row r="48" spans="1:6" ht="13.15" customHeight="1" x14ac:dyDescent="0.2">
      <c r="A48" s="33" t="s">
        <v>211</v>
      </c>
      <c r="B48" s="36" t="s">
        <v>26</v>
      </c>
      <c r="C48" s="12"/>
      <c r="D48" s="12"/>
      <c r="E48" s="12"/>
      <c r="F48" s="12"/>
    </row>
    <row r="49" spans="1:7" ht="13.15" customHeight="1" x14ac:dyDescent="0.2">
      <c r="A49" s="33" t="s">
        <v>212</v>
      </c>
      <c r="B49" s="36" t="s">
        <v>27</v>
      </c>
      <c r="C49" s="12"/>
      <c r="D49" s="12"/>
      <c r="E49" s="12"/>
      <c r="F49" s="12"/>
    </row>
    <row r="50" spans="1:7" ht="13.15" customHeight="1" x14ac:dyDescent="0.2">
      <c r="A50" s="33" t="s">
        <v>213</v>
      </c>
      <c r="B50" s="36" t="s">
        <v>30</v>
      </c>
      <c r="C50" s="12"/>
      <c r="D50" s="12"/>
      <c r="E50" s="12"/>
      <c r="F50" s="12"/>
    </row>
    <row r="51" spans="1:7" ht="13.15" customHeight="1" x14ac:dyDescent="0.2">
      <c r="A51" s="33" t="s">
        <v>232</v>
      </c>
      <c r="B51" s="36" t="s">
        <v>28</v>
      </c>
      <c r="C51" s="12"/>
      <c r="D51" s="12"/>
      <c r="E51" s="12"/>
      <c r="F51" s="12"/>
    </row>
    <row r="52" spans="1:7" ht="13.15" customHeight="1" x14ac:dyDescent="0.2">
      <c r="A52" s="48" t="s">
        <v>22</v>
      </c>
      <c r="B52" s="49" t="s">
        <v>23</v>
      </c>
      <c r="C52" s="12"/>
      <c r="D52" s="12"/>
      <c r="E52" s="12"/>
      <c r="F52" s="12"/>
    </row>
    <row r="53" spans="1:7" ht="13.15" customHeight="1" x14ac:dyDescent="0.2">
      <c r="A53" s="33" t="s">
        <v>214</v>
      </c>
      <c r="B53" s="35" t="s">
        <v>215</v>
      </c>
      <c r="C53" s="12"/>
      <c r="D53" s="12"/>
      <c r="E53" s="12"/>
      <c r="F53" s="12"/>
    </row>
    <row r="54" spans="1:7" ht="13.15" customHeight="1" x14ac:dyDescent="0.2">
      <c r="A54" s="33" t="s">
        <v>216</v>
      </c>
      <c r="B54" s="35" t="s">
        <v>217</v>
      </c>
      <c r="C54" s="12"/>
      <c r="D54" s="12"/>
      <c r="E54" s="12"/>
      <c r="F54" s="12"/>
    </row>
    <row r="55" spans="1:7" ht="13.15" customHeight="1" x14ac:dyDescent="0.2">
      <c r="A55" s="33" t="s">
        <v>218</v>
      </c>
      <c r="B55" s="35" t="s">
        <v>219</v>
      </c>
      <c r="C55" s="12"/>
      <c r="D55" s="12"/>
      <c r="E55" s="12"/>
      <c r="F55" s="12"/>
    </row>
    <row r="56" spans="1:7" ht="13.15" customHeight="1" x14ac:dyDescent="0.2">
      <c r="A56" s="48" t="s">
        <v>220</v>
      </c>
      <c r="B56" s="49" t="s">
        <v>221</v>
      </c>
      <c r="C56" s="12"/>
      <c r="D56" s="12"/>
      <c r="E56" s="12"/>
      <c r="F56" s="12"/>
    </row>
    <row r="57" spans="1:7" ht="13.15" customHeight="1" x14ac:dyDescent="0.2">
      <c r="A57" s="48" t="s">
        <v>222</v>
      </c>
      <c r="B57" s="49" t="s">
        <v>223</v>
      </c>
      <c r="C57" s="12"/>
      <c r="D57" s="12"/>
      <c r="E57" s="12"/>
      <c r="F57" s="12"/>
    </row>
    <row r="58" spans="1:7" ht="13.15" customHeight="1" x14ac:dyDescent="0.2">
      <c r="A58" s="33" t="s">
        <v>224</v>
      </c>
      <c r="B58" s="35" t="s">
        <v>225</v>
      </c>
      <c r="C58" s="12"/>
      <c r="D58" s="12"/>
      <c r="E58" s="12"/>
      <c r="F58" s="12"/>
    </row>
    <row r="59" spans="1:7" ht="13.15" customHeight="1" x14ac:dyDescent="0.2">
      <c r="A59" s="33" t="s">
        <v>226</v>
      </c>
      <c r="B59" s="35" t="s">
        <v>227</v>
      </c>
      <c r="C59" s="12"/>
      <c r="D59" s="12"/>
      <c r="E59" s="12"/>
      <c r="F59" s="12"/>
    </row>
    <row r="60" spans="1:7" ht="13.15" customHeight="1" x14ac:dyDescent="0.2">
      <c r="A60" s="42" t="s">
        <v>228</v>
      </c>
      <c r="B60" s="35" t="s">
        <v>229</v>
      </c>
      <c r="C60" s="12"/>
      <c r="D60" s="12"/>
      <c r="E60" s="12"/>
      <c r="F60" s="12"/>
    </row>
    <row r="61" spans="1:7" ht="13.15" customHeight="1" x14ac:dyDescent="0.2">
      <c r="A61" s="33" t="s">
        <v>181</v>
      </c>
      <c r="B61" s="35" t="s">
        <v>185</v>
      </c>
      <c r="C61" s="12"/>
      <c r="D61" s="12"/>
      <c r="E61" s="12"/>
      <c r="F61" s="12"/>
    </row>
    <row r="62" spans="1:7" ht="13.15" customHeight="1" x14ac:dyDescent="0.2">
      <c r="A62" s="33" t="s">
        <v>54</v>
      </c>
      <c r="B62" s="35" t="s">
        <v>55</v>
      </c>
      <c r="C62" s="12"/>
      <c r="D62" s="12"/>
      <c r="E62" s="12"/>
      <c r="F62" s="12"/>
    </row>
    <row r="63" spans="1:7" ht="13.15" customHeight="1" x14ac:dyDescent="0.2">
      <c r="A63" s="43" t="s">
        <v>187</v>
      </c>
      <c r="B63" s="35" t="s">
        <v>186</v>
      </c>
      <c r="C63" s="12">
        <f>3.51</f>
        <v>3.51</v>
      </c>
      <c r="D63" s="12"/>
      <c r="E63" s="12"/>
      <c r="F63" s="12"/>
    </row>
    <row r="64" spans="1:7" ht="13.15" customHeight="1" x14ac:dyDescent="0.2">
      <c r="A64" s="4"/>
      <c r="B64" s="5"/>
      <c r="C64" s="25">
        <f>SUM(C6:C63)</f>
        <v>217.11</v>
      </c>
      <c r="D64" s="25">
        <f>SUM(D6:D63)</f>
        <v>0</v>
      </c>
      <c r="E64" s="25">
        <f>SUM(E6:E63)</f>
        <v>281.92999999999995</v>
      </c>
      <c r="F64" s="25">
        <f>SUM(F6:F63)</f>
        <v>0</v>
      </c>
      <c r="G64" s="32">
        <f>SUM(C64:F64)</f>
        <v>499.03999999999996</v>
      </c>
    </row>
    <row r="65" spans="1:6" ht="13.15" customHeight="1" x14ac:dyDescent="0.2">
      <c r="A65" s="4"/>
      <c r="B65" s="5"/>
      <c r="C65" s="25"/>
      <c r="D65" s="25"/>
      <c r="E65" s="25"/>
      <c r="F65" s="25"/>
    </row>
    <row r="66" spans="1:6" ht="15" customHeight="1" x14ac:dyDescent="0.2">
      <c r="A66" s="6" t="s">
        <v>71</v>
      </c>
      <c r="B66" s="7" t="s">
        <v>64</v>
      </c>
      <c r="C66" s="19"/>
      <c r="D66" s="19"/>
      <c r="E66" s="20"/>
      <c r="F66" s="19"/>
    </row>
    <row r="67" spans="1:6" ht="15" customHeight="1" x14ac:dyDescent="0.2">
      <c r="A67" s="6" t="s">
        <v>65</v>
      </c>
      <c r="B67" s="7" t="s">
        <v>66</v>
      </c>
      <c r="C67" s="19"/>
      <c r="D67" s="19"/>
      <c r="E67" s="20"/>
      <c r="F67" s="19"/>
    </row>
    <row r="68" spans="1:6" ht="15" customHeight="1" x14ac:dyDescent="0.2">
      <c r="A68" s="6" t="s">
        <v>67</v>
      </c>
      <c r="B68" s="7" t="s">
        <v>68</v>
      </c>
      <c r="C68" s="19"/>
      <c r="D68" s="19"/>
      <c r="E68" s="28"/>
      <c r="F68" s="19"/>
    </row>
    <row r="69" spans="1:6" ht="15" customHeight="1" x14ac:dyDescent="0.2">
      <c r="A69" s="6" t="s">
        <v>73</v>
      </c>
      <c r="B69" s="7" t="s">
        <v>72</v>
      </c>
      <c r="C69" s="19"/>
      <c r="D69" s="19"/>
      <c r="E69" s="22"/>
      <c r="F69" s="19"/>
    </row>
    <row r="70" spans="1:6" ht="15" customHeight="1" x14ac:dyDescent="0.2">
      <c r="A70" s="6" t="s">
        <v>69</v>
      </c>
      <c r="B70" s="8" t="s">
        <v>74</v>
      </c>
      <c r="C70" s="19"/>
      <c r="D70" s="19"/>
      <c r="E70" s="20"/>
      <c r="F70" s="19"/>
    </row>
    <row r="71" spans="1:6" ht="15" customHeight="1" x14ac:dyDescent="0.2">
      <c r="A71" s="6" t="s">
        <v>70</v>
      </c>
      <c r="B71" s="8"/>
      <c r="C71" s="19"/>
      <c r="D71" s="19"/>
      <c r="E71" s="22"/>
      <c r="F71" s="19"/>
    </row>
    <row r="72" spans="1:6" ht="11.45" customHeight="1" x14ac:dyDescent="0.2">
      <c r="B72" s="2"/>
    </row>
    <row r="73" spans="1:6" ht="11.45" customHeight="1" x14ac:dyDescent="0.2">
      <c r="B73" s="2"/>
    </row>
    <row r="74" spans="1:6" ht="11.45" customHeight="1" x14ac:dyDescent="0.2">
      <c r="B74" s="2"/>
    </row>
    <row r="75" spans="1:6" ht="11.45" customHeight="1" x14ac:dyDescent="0.2">
      <c r="B75" s="2"/>
    </row>
    <row r="76" spans="1:6" ht="11.45" customHeight="1" x14ac:dyDescent="0.2">
      <c r="B76" s="2"/>
    </row>
    <row r="77" spans="1:6" ht="11.45" customHeight="1" x14ac:dyDescent="0.2">
      <c r="B77" s="2"/>
    </row>
    <row r="78" spans="1:6" ht="11.45" customHeight="1" x14ac:dyDescent="0.2">
      <c r="B78" s="2"/>
    </row>
    <row r="79" spans="1:6" ht="11.45" customHeight="1" x14ac:dyDescent="0.2">
      <c r="B79" s="2"/>
    </row>
    <row r="80" spans="1:6" ht="11.45" customHeight="1" x14ac:dyDescent="0.2">
      <c r="B80" s="2"/>
    </row>
    <row r="81" spans="2:2" ht="11.45" customHeight="1" x14ac:dyDescent="0.2">
      <c r="B81" s="2"/>
    </row>
    <row r="82" spans="2:2" ht="11.45" customHeight="1" x14ac:dyDescent="0.2">
      <c r="B82" s="2"/>
    </row>
    <row r="83" spans="2:2" ht="11.45" customHeight="1" x14ac:dyDescent="0.2">
      <c r="B83" s="2"/>
    </row>
    <row r="84" spans="2:2" ht="11.45" customHeight="1" x14ac:dyDescent="0.2">
      <c r="B84" s="2"/>
    </row>
    <row r="85" spans="2:2" ht="11.45" customHeight="1" x14ac:dyDescent="0.2">
      <c r="B85" s="2"/>
    </row>
    <row r="86" spans="2:2" ht="11.45" customHeight="1" x14ac:dyDescent="0.2">
      <c r="B86" s="2"/>
    </row>
    <row r="87" spans="2:2" ht="11.45" customHeight="1" x14ac:dyDescent="0.2">
      <c r="B87" s="2"/>
    </row>
    <row r="88" spans="2:2" ht="11.45" customHeight="1" x14ac:dyDescent="0.2">
      <c r="B88" s="2"/>
    </row>
    <row r="89" spans="2:2" ht="11.45" customHeight="1" x14ac:dyDescent="0.2">
      <c r="B89" s="2"/>
    </row>
    <row r="90" spans="2:2" ht="11.45" customHeight="1" x14ac:dyDescent="0.2">
      <c r="B90" s="2"/>
    </row>
    <row r="91" spans="2:2" ht="11.45" customHeight="1" x14ac:dyDescent="0.2">
      <c r="B91" s="2"/>
    </row>
    <row r="92" spans="2:2" ht="11.45" customHeight="1" x14ac:dyDescent="0.2">
      <c r="B92" s="2"/>
    </row>
    <row r="93" spans="2:2" ht="11.45" customHeight="1" x14ac:dyDescent="0.2">
      <c r="B93" s="2"/>
    </row>
    <row r="94" spans="2:2" ht="11.45" customHeight="1" x14ac:dyDescent="0.2">
      <c r="B94" s="2"/>
    </row>
    <row r="95" spans="2:2" ht="11.45" customHeight="1" x14ac:dyDescent="0.2">
      <c r="B95" s="2"/>
    </row>
    <row r="96" spans="2:2" ht="11.45" customHeight="1" x14ac:dyDescent="0.2">
      <c r="B96" s="2"/>
    </row>
    <row r="97" spans="2:2" ht="11.45" customHeight="1" x14ac:dyDescent="0.2">
      <c r="B97" s="2"/>
    </row>
    <row r="98" spans="2:2" ht="11.45" customHeight="1" x14ac:dyDescent="0.2">
      <c r="B98" s="2"/>
    </row>
    <row r="99" spans="2:2" ht="11.45" customHeight="1" x14ac:dyDescent="0.2">
      <c r="B99" s="2"/>
    </row>
    <row r="100" spans="2:2" ht="11.45" customHeight="1" x14ac:dyDescent="0.2">
      <c r="B100" s="2"/>
    </row>
    <row r="101" spans="2:2" ht="11.45" customHeight="1" x14ac:dyDescent="0.2">
      <c r="B101" s="2"/>
    </row>
    <row r="102" spans="2:2" ht="11.45" customHeight="1" x14ac:dyDescent="0.2">
      <c r="B102" s="2"/>
    </row>
    <row r="103" spans="2:2" ht="11.45" customHeight="1" x14ac:dyDescent="0.2">
      <c r="B103" s="2"/>
    </row>
    <row r="104" spans="2:2" ht="11.45" customHeight="1" x14ac:dyDescent="0.2">
      <c r="B104" s="2"/>
    </row>
    <row r="105" spans="2:2" ht="11.45" customHeight="1" x14ac:dyDescent="0.2">
      <c r="B105" s="2"/>
    </row>
    <row r="106" spans="2:2" ht="11.45" customHeight="1" x14ac:dyDescent="0.2">
      <c r="B106" s="2"/>
    </row>
    <row r="107" spans="2:2" ht="11.45" customHeight="1" x14ac:dyDescent="0.2">
      <c r="B107" s="2"/>
    </row>
    <row r="108" spans="2:2" ht="11.45" customHeight="1" x14ac:dyDescent="0.2">
      <c r="B108" s="2"/>
    </row>
    <row r="109" spans="2:2" ht="11.45" customHeight="1" x14ac:dyDescent="0.2">
      <c r="B109" s="2"/>
    </row>
    <row r="110" spans="2:2" ht="11.45" customHeight="1" x14ac:dyDescent="0.2">
      <c r="B110" s="2"/>
    </row>
    <row r="111" spans="2:2" ht="11.45" customHeight="1" x14ac:dyDescent="0.2">
      <c r="B111" s="2"/>
    </row>
    <row r="112" spans="2:2" ht="11.45" customHeight="1" x14ac:dyDescent="0.2">
      <c r="B112" s="2"/>
    </row>
    <row r="113" spans="2:2" ht="11.45" customHeight="1" x14ac:dyDescent="0.2">
      <c r="B113" s="2"/>
    </row>
    <row r="114" spans="2:2" ht="11.45" customHeight="1" x14ac:dyDescent="0.2">
      <c r="B114" s="2"/>
    </row>
    <row r="115" spans="2:2" ht="11.45" customHeight="1" x14ac:dyDescent="0.2">
      <c r="B115" s="2"/>
    </row>
    <row r="116" spans="2:2" ht="11.45" customHeight="1" x14ac:dyDescent="0.2">
      <c r="B116" s="2"/>
    </row>
    <row r="117" spans="2:2" ht="11.45" customHeight="1" x14ac:dyDescent="0.2">
      <c r="B117" s="2"/>
    </row>
    <row r="118" spans="2:2" ht="11.45" customHeight="1" x14ac:dyDescent="0.2">
      <c r="B118" s="2"/>
    </row>
    <row r="119" spans="2:2" ht="11.45" customHeight="1" x14ac:dyDescent="0.2">
      <c r="B119" s="2"/>
    </row>
    <row r="120" spans="2:2" ht="11.45" customHeight="1" x14ac:dyDescent="0.2">
      <c r="B120" s="2"/>
    </row>
    <row r="121" spans="2:2" ht="11.45" customHeight="1" x14ac:dyDescent="0.2">
      <c r="B121" s="2"/>
    </row>
    <row r="122" spans="2:2" ht="11.45" customHeight="1" x14ac:dyDescent="0.2">
      <c r="B122" s="2"/>
    </row>
    <row r="123" spans="2:2" ht="11.45" customHeight="1" x14ac:dyDescent="0.2">
      <c r="B123" s="2"/>
    </row>
    <row r="124" spans="2:2" ht="11.45" customHeight="1" x14ac:dyDescent="0.2">
      <c r="B124" s="2"/>
    </row>
    <row r="125" spans="2:2" ht="11.45" customHeight="1" x14ac:dyDescent="0.2">
      <c r="B125" s="2"/>
    </row>
    <row r="126" spans="2:2" ht="11.45" customHeight="1" x14ac:dyDescent="0.2">
      <c r="B126" s="2"/>
    </row>
    <row r="127" spans="2:2" ht="11.45" customHeight="1" x14ac:dyDescent="0.2">
      <c r="B127" s="2"/>
    </row>
    <row r="128" spans="2:2" ht="11.45" customHeight="1" x14ac:dyDescent="0.2">
      <c r="B128" s="2"/>
    </row>
    <row r="129" spans="2:2" ht="11.45" customHeight="1" x14ac:dyDescent="0.2">
      <c r="B129" s="2"/>
    </row>
    <row r="130" spans="2:2" ht="11.45" customHeight="1" x14ac:dyDescent="0.2">
      <c r="B130" s="2"/>
    </row>
    <row r="131" spans="2:2" ht="11.45" customHeight="1" x14ac:dyDescent="0.2">
      <c r="B131" s="2"/>
    </row>
    <row r="132" spans="2:2" ht="11.45" customHeight="1" x14ac:dyDescent="0.2">
      <c r="B132" s="2"/>
    </row>
    <row r="133" spans="2:2" ht="11.45" customHeight="1" x14ac:dyDescent="0.2">
      <c r="B133" s="2"/>
    </row>
    <row r="134" spans="2:2" ht="11.45" customHeight="1" x14ac:dyDescent="0.2">
      <c r="B134" s="2"/>
    </row>
    <row r="135" spans="2:2" ht="11.45" customHeight="1" x14ac:dyDescent="0.2">
      <c r="B135" s="2"/>
    </row>
    <row r="136" spans="2:2" ht="11.45" customHeight="1" x14ac:dyDescent="0.2">
      <c r="B136" s="2"/>
    </row>
    <row r="137" spans="2:2" ht="11.45" customHeight="1" x14ac:dyDescent="0.2">
      <c r="B137" s="2"/>
    </row>
    <row r="138" spans="2:2" ht="11.45" customHeight="1" x14ac:dyDescent="0.2">
      <c r="B138" s="2"/>
    </row>
    <row r="139" spans="2:2" ht="11.45" customHeight="1" x14ac:dyDescent="0.2">
      <c r="B139" s="2"/>
    </row>
    <row r="140" spans="2:2" ht="11.45" customHeight="1" x14ac:dyDescent="0.2">
      <c r="B140" s="2"/>
    </row>
    <row r="141" spans="2:2" ht="11.45" customHeight="1" x14ac:dyDescent="0.2">
      <c r="B141" s="2"/>
    </row>
    <row r="142" spans="2:2" ht="11.45" customHeight="1" x14ac:dyDescent="0.2">
      <c r="B142" s="2"/>
    </row>
    <row r="143" spans="2:2" ht="11.45" customHeight="1" x14ac:dyDescent="0.2">
      <c r="B143" s="2"/>
    </row>
    <row r="144" spans="2:2" ht="11.45" customHeight="1" x14ac:dyDescent="0.2">
      <c r="B144" s="2"/>
    </row>
    <row r="145" spans="2:2" ht="11.45" customHeight="1" x14ac:dyDescent="0.2">
      <c r="B145" s="2"/>
    </row>
    <row r="146" spans="2:2" ht="11.45" customHeight="1" x14ac:dyDescent="0.2">
      <c r="B146" s="2"/>
    </row>
    <row r="147" spans="2:2" ht="11.45" customHeight="1" x14ac:dyDescent="0.2">
      <c r="B147" s="2"/>
    </row>
    <row r="148" spans="2:2" ht="11.45" customHeight="1" x14ac:dyDescent="0.2">
      <c r="B148" s="2"/>
    </row>
    <row r="149" spans="2:2" ht="11.45" customHeight="1" x14ac:dyDescent="0.2">
      <c r="B149" s="2"/>
    </row>
    <row r="150" spans="2:2" ht="11.45" customHeight="1" x14ac:dyDescent="0.2">
      <c r="B150" s="2"/>
    </row>
    <row r="151" spans="2:2" ht="11.45" customHeight="1" x14ac:dyDescent="0.2">
      <c r="B151" s="2"/>
    </row>
    <row r="152" spans="2:2" ht="11.45" customHeight="1" x14ac:dyDescent="0.2">
      <c r="B152" s="2"/>
    </row>
    <row r="153" spans="2:2" ht="11.45" customHeight="1" x14ac:dyDescent="0.2">
      <c r="B153" s="2"/>
    </row>
    <row r="154" spans="2:2" ht="11.45" customHeight="1" x14ac:dyDescent="0.2">
      <c r="B154" s="2"/>
    </row>
    <row r="155" spans="2:2" ht="11.45" customHeight="1" x14ac:dyDescent="0.2">
      <c r="B155" s="2"/>
    </row>
    <row r="156" spans="2:2" ht="11.45" customHeight="1" x14ac:dyDescent="0.2">
      <c r="B156" s="2"/>
    </row>
    <row r="157" spans="2:2" ht="11.45" customHeight="1" x14ac:dyDescent="0.2">
      <c r="B157" s="2"/>
    </row>
    <row r="158" spans="2:2" ht="11.45" customHeight="1" x14ac:dyDescent="0.2">
      <c r="B158" s="2"/>
    </row>
    <row r="159" spans="2:2" ht="11.45" customHeight="1" x14ac:dyDescent="0.2">
      <c r="B159" s="2"/>
    </row>
    <row r="160" spans="2:2" ht="11.45" customHeight="1" x14ac:dyDescent="0.2">
      <c r="B160" s="2"/>
    </row>
    <row r="161" spans="2:2" ht="11.45" customHeight="1" x14ac:dyDescent="0.2">
      <c r="B161" s="2"/>
    </row>
    <row r="162" spans="2:2" ht="11.45" customHeight="1" x14ac:dyDescent="0.2">
      <c r="B162" s="2"/>
    </row>
    <row r="163" spans="2:2" ht="11.45" customHeight="1" x14ac:dyDescent="0.2">
      <c r="B163" s="2"/>
    </row>
    <row r="164" spans="2:2" ht="11.45" customHeight="1" x14ac:dyDescent="0.2">
      <c r="B164" s="2"/>
    </row>
    <row r="165" spans="2:2" ht="11.45" customHeight="1" x14ac:dyDescent="0.2">
      <c r="B165" s="2"/>
    </row>
    <row r="166" spans="2:2" ht="11.45" customHeight="1" x14ac:dyDescent="0.2">
      <c r="B166" s="2"/>
    </row>
    <row r="167" spans="2:2" ht="11.45" customHeight="1" x14ac:dyDescent="0.2">
      <c r="B167" s="2"/>
    </row>
    <row r="168" spans="2:2" ht="11.45" customHeight="1" x14ac:dyDescent="0.2">
      <c r="B168" s="2"/>
    </row>
    <row r="169" spans="2:2" ht="11.45" customHeight="1" x14ac:dyDescent="0.2">
      <c r="B169" s="2"/>
    </row>
    <row r="170" spans="2:2" ht="11.45" customHeight="1" x14ac:dyDescent="0.2">
      <c r="B170" s="2"/>
    </row>
    <row r="171" spans="2:2" ht="11.45" customHeight="1" x14ac:dyDescent="0.2">
      <c r="B171" s="2"/>
    </row>
    <row r="172" spans="2:2" ht="11.45" customHeight="1" x14ac:dyDescent="0.2">
      <c r="B172" s="2"/>
    </row>
    <row r="173" spans="2:2" ht="11.45" customHeight="1" x14ac:dyDescent="0.2">
      <c r="B173" s="2"/>
    </row>
    <row r="174" spans="2:2" ht="11.45" customHeight="1" x14ac:dyDescent="0.2">
      <c r="B174" s="2"/>
    </row>
    <row r="175" spans="2:2" ht="11.45" customHeight="1" x14ac:dyDescent="0.2">
      <c r="B175" s="2"/>
    </row>
    <row r="176" spans="2:2" ht="11.45" customHeight="1" x14ac:dyDescent="0.2">
      <c r="B176" s="2"/>
    </row>
    <row r="177" spans="2:2" ht="11.45" customHeight="1" x14ac:dyDescent="0.2">
      <c r="B177" s="2"/>
    </row>
    <row r="178" spans="2:2" ht="11.45" customHeight="1" x14ac:dyDescent="0.2">
      <c r="B178" s="2"/>
    </row>
    <row r="179" spans="2:2" ht="11.45" customHeight="1" x14ac:dyDescent="0.2">
      <c r="B179" s="2"/>
    </row>
    <row r="180" spans="2:2" ht="11.45" customHeight="1" x14ac:dyDescent="0.2">
      <c r="B180" s="2"/>
    </row>
    <row r="181" spans="2:2" ht="11.45" customHeight="1" x14ac:dyDescent="0.2">
      <c r="B181" s="2"/>
    </row>
    <row r="182" spans="2:2" ht="11.45" customHeight="1" x14ac:dyDescent="0.2">
      <c r="B182" s="2"/>
    </row>
    <row r="183" spans="2:2" ht="11.45" customHeight="1" x14ac:dyDescent="0.2">
      <c r="B183" s="2"/>
    </row>
    <row r="184" spans="2:2" ht="11.45" customHeight="1" x14ac:dyDescent="0.2">
      <c r="B184" s="2"/>
    </row>
    <row r="185" spans="2:2" ht="11.45" customHeight="1" x14ac:dyDescent="0.2">
      <c r="B185" s="2"/>
    </row>
    <row r="186" spans="2:2" ht="11.45" customHeight="1" x14ac:dyDescent="0.2">
      <c r="B186" s="2"/>
    </row>
    <row r="187" spans="2:2" ht="11.45" customHeight="1" x14ac:dyDescent="0.2">
      <c r="B187" s="2"/>
    </row>
    <row r="188" spans="2:2" ht="11.45" customHeight="1" x14ac:dyDescent="0.2">
      <c r="B188" s="2"/>
    </row>
    <row r="189" spans="2:2" ht="11.45" customHeight="1" x14ac:dyDescent="0.2">
      <c r="B189" s="2"/>
    </row>
    <row r="190" spans="2:2" ht="11.45" customHeight="1" x14ac:dyDescent="0.2">
      <c r="B190" s="2"/>
    </row>
    <row r="191" spans="2:2" ht="11.45" customHeight="1" x14ac:dyDescent="0.2">
      <c r="B191" s="2"/>
    </row>
    <row r="192" spans="2:2" ht="11.45" customHeight="1" x14ac:dyDescent="0.2">
      <c r="B192" s="2"/>
    </row>
    <row r="193" spans="2:2" ht="11.45" customHeight="1" x14ac:dyDescent="0.2">
      <c r="B193" s="2"/>
    </row>
  </sheetData>
  <phoneticPr fontId="0" type="noConversion"/>
  <pageMargins left="0.25" right="0.25" top="0.75" bottom="0.25" header="0.25" footer="0.33"/>
  <pageSetup paperSize="5" scale="93" orientation="portrait" r:id="rId1"/>
  <headerFooter alignWithMargins="0">
    <oddHeader xml:space="preserve">&amp;C&amp;24 2022 Municipal Recycling Report&amp;10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Annville</vt:lpstr>
      <vt:lpstr>Bethel</vt:lpstr>
      <vt:lpstr>Cleona</vt:lpstr>
      <vt:lpstr>Cold Spring</vt:lpstr>
      <vt:lpstr>Cornwall </vt:lpstr>
      <vt:lpstr>East Hanover</vt:lpstr>
      <vt:lpstr>Heidelberg</vt:lpstr>
      <vt:lpstr>Jackson</vt:lpstr>
      <vt:lpstr>Jonestown</vt:lpstr>
      <vt:lpstr>Lebanon City</vt:lpstr>
      <vt:lpstr>Millcreek</vt:lpstr>
      <vt:lpstr>Mt. Gretna</vt:lpstr>
      <vt:lpstr>Myerstown</vt:lpstr>
      <vt:lpstr>North Annville</vt:lpstr>
      <vt:lpstr>North Cornwall</vt:lpstr>
      <vt:lpstr>North Lebanon</vt:lpstr>
      <vt:lpstr>North Londonderry</vt:lpstr>
      <vt:lpstr>Palmyra</vt:lpstr>
      <vt:lpstr>Richland</vt:lpstr>
      <vt:lpstr>South Annville</vt:lpstr>
      <vt:lpstr>South Lebanon</vt:lpstr>
      <vt:lpstr>South Londonderry</vt:lpstr>
      <vt:lpstr>Swatara</vt:lpstr>
      <vt:lpstr>Union</vt:lpstr>
      <vt:lpstr>West Cornwall</vt:lpstr>
      <vt:lpstr>West Lebanon</vt:lpstr>
      <vt:lpstr>Lebanon County</vt:lpstr>
      <vt:lpstr>GLRA Center</vt:lpstr>
      <vt:lpstr>Boats</vt:lpstr>
      <vt:lpstr>Commercials</vt:lpstr>
      <vt:lpstr>LCCD-Tires</vt:lpstr>
      <vt:lpstr>GRAND TOTALS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</dc:creator>
  <cp:lastModifiedBy>Amy</cp:lastModifiedBy>
  <cp:lastPrinted>2023-03-31T14:23:55Z</cp:lastPrinted>
  <dcterms:created xsi:type="dcterms:W3CDTF">2003-01-22T13:03:32Z</dcterms:created>
  <dcterms:modified xsi:type="dcterms:W3CDTF">2023-07-11T12:01:20Z</dcterms:modified>
</cp:coreProperties>
</file>